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Sauvegarde disques durs externes G &amp; H\ANNOUR AUTO-ENTREPRENEUR\Administratif\"/>
    </mc:Choice>
  </mc:AlternateContent>
  <workbookProtection workbookAlgorithmName="SHA-512" workbookHashValue="GVZhHf3emXeYkXsAW+BmtnaDods2EP/2id+OoYPyLt8rukGFNMcthZF7MHM41IBBzH4FOVeC1UEzKdve1AHX4w==" workbookSaltValue="ITUwaT1/xRtvzlI0wz7l4Q==" workbookSpinCount="100000" lockStructure="1"/>
  <bookViews>
    <workbookView xWindow="0" yWindow="0" windowWidth="20490" windowHeight="8340"/>
  </bookViews>
  <sheets>
    <sheet name="Jet d'encre Réservoir" sheetId="1" r:id="rId1"/>
    <sheet name="Jet d'encre tête d'impression" sheetId="2" r:id="rId2"/>
    <sheet name="Laser" sheetId="3" r:id="rId3"/>
    <sheet name="Machine à affranchir" sheetId="4" r:id="rId4"/>
    <sheet name="Grand format" sheetId="5" r:id="rId5"/>
    <sheet name="Ruban" sheetId="6" r:id="rId6"/>
    <sheet name="Filament 3D" sheetId="7" r:id="rId7"/>
    <sheet name="Titreuses" sheetId="8" r:id="rId8"/>
  </sheets>
  <definedNames>
    <definedName name="_xlnm._FilterDatabase" localSheetId="2" hidden="1">Laser!$A$2:$L$1477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9" i="2" l="1"/>
  <c r="D4" i="8" l="1"/>
  <c r="D5" i="8"/>
  <c r="D6" i="8"/>
  <c r="D7" i="8"/>
  <c r="D8" i="8"/>
  <c r="D9" i="8"/>
  <c r="D3" i="8"/>
  <c r="D4" i="7"/>
  <c r="D5" i="7"/>
  <c r="D6" i="7"/>
  <c r="D7" i="7"/>
  <c r="D8" i="7"/>
  <c r="D9" i="7"/>
  <c r="D10" i="7"/>
  <c r="D11" i="7"/>
  <c r="D12" i="7"/>
  <c r="D13" i="7"/>
  <c r="D14" i="7"/>
  <c r="D15" i="7"/>
  <c r="D16" i="7"/>
  <c r="D17" i="7"/>
  <c r="D18" i="7"/>
  <c r="D19" i="7"/>
  <c r="D3" i="7"/>
  <c r="D136" i="6"/>
  <c r="D137" i="6"/>
  <c r="D134" i="6"/>
  <c r="D135" i="6"/>
  <c r="D133" i="6"/>
  <c r="D132" i="6"/>
  <c r="D129" i="6"/>
  <c r="D130" i="6"/>
  <c r="D128" i="6"/>
  <c r="D111" i="6"/>
  <c r="D127" i="6"/>
  <c r="D106" i="6"/>
  <c r="D89" i="6"/>
  <c r="D15" i="6"/>
  <c r="D14"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90" i="6"/>
  <c r="D91" i="6"/>
  <c r="D92" i="6"/>
  <c r="D93" i="6"/>
  <c r="D94" i="6"/>
  <c r="D95" i="6"/>
  <c r="D96" i="6"/>
  <c r="D97" i="6"/>
  <c r="D98" i="6"/>
  <c r="D99" i="6"/>
  <c r="D100" i="6"/>
  <c r="D101" i="6"/>
  <c r="D102" i="6"/>
  <c r="D103" i="6"/>
  <c r="D104" i="6"/>
  <c r="D105" i="6"/>
  <c r="D107" i="6"/>
  <c r="D108" i="6"/>
  <c r="D109" i="6"/>
  <c r="D110" i="6"/>
  <c r="D112" i="6"/>
  <c r="D113" i="6"/>
  <c r="D114" i="6"/>
  <c r="D115" i="6"/>
  <c r="D116" i="6"/>
  <c r="D117" i="6"/>
  <c r="D118" i="6"/>
  <c r="D119" i="6"/>
  <c r="D120" i="6"/>
  <c r="D121" i="6"/>
  <c r="D122" i="6"/>
  <c r="D123" i="6"/>
  <c r="D124" i="6"/>
  <c r="D125" i="6"/>
  <c r="D126" i="6"/>
  <c r="D131" i="6"/>
  <c r="D5" i="6"/>
  <c r="D6" i="6"/>
  <c r="D7" i="6"/>
  <c r="D8" i="6"/>
  <c r="D9" i="6"/>
  <c r="D10" i="6"/>
  <c r="D11" i="6"/>
  <c r="D12" i="6"/>
  <c r="D13" i="6"/>
  <c r="D4" i="6"/>
  <c r="E163" i="5"/>
  <c r="E164" i="5"/>
  <c r="E162" i="5"/>
  <c r="E161" i="5"/>
  <c r="E156" i="5"/>
  <c r="E157" i="5"/>
  <c r="E158" i="5"/>
  <c r="E159" i="5"/>
  <c r="E160" i="5"/>
  <c r="E155" i="5"/>
  <c r="E151" i="5"/>
  <c r="E146" i="5"/>
  <c r="E147" i="5"/>
  <c r="E148" i="5"/>
  <c r="E149" i="5"/>
  <c r="E150" i="5"/>
  <c r="E145" i="5"/>
  <c r="E142" i="5"/>
  <c r="E143" i="5"/>
  <c r="E144" i="5"/>
  <c r="E141" i="5"/>
  <c r="E130" i="5"/>
  <c r="E131" i="5"/>
  <c r="E132" i="5"/>
  <c r="E133" i="5"/>
  <c r="E134" i="5"/>
  <c r="E135" i="5"/>
  <c r="E136" i="5"/>
  <c r="E137" i="5"/>
  <c r="E138" i="5"/>
  <c r="E139" i="5"/>
  <c r="E140" i="5"/>
  <c r="E129" i="5"/>
  <c r="E116" i="5"/>
  <c r="E95" i="5"/>
  <c r="E96" i="5"/>
  <c r="E97" i="5"/>
  <c r="E98" i="5"/>
  <c r="E99" i="5"/>
  <c r="E100" i="5"/>
  <c r="E101" i="5"/>
  <c r="E102" i="5"/>
  <c r="E103" i="5"/>
  <c r="E104" i="5"/>
  <c r="E105" i="5"/>
  <c r="E106" i="5"/>
  <c r="E107" i="5"/>
  <c r="E108" i="5"/>
  <c r="E109" i="5"/>
  <c r="E110" i="5"/>
  <c r="E111" i="5"/>
  <c r="E112" i="5"/>
  <c r="E113" i="5"/>
  <c r="E114" i="5"/>
  <c r="E115" i="5"/>
  <c r="E94" i="5"/>
  <c r="E93" i="5"/>
  <c r="E92" i="5"/>
  <c r="E89" i="5"/>
  <c r="E90" i="5"/>
  <c r="E91" i="5"/>
  <c r="E88" i="5"/>
  <c r="E85" i="5"/>
  <c r="E86" i="5"/>
  <c r="E87" i="5"/>
  <c r="E84" i="5"/>
  <c r="E52" i="5"/>
  <c r="E39" i="5"/>
  <c r="E40" i="5"/>
  <c r="E41" i="5"/>
  <c r="E42" i="5"/>
  <c r="E43" i="5"/>
  <c r="E44" i="5"/>
  <c r="E45" i="5"/>
  <c r="E46" i="5"/>
  <c r="E47" i="5"/>
  <c r="E48" i="5"/>
  <c r="E49" i="5"/>
  <c r="E50" i="5"/>
  <c r="E51" i="5"/>
  <c r="E38" i="5"/>
  <c r="E37" i="5"/>
  <c r="E22" i="5"/>
  <c r="E23" i="5"/>
  <c r="E24" i="5"/>
  <c r="E25" i="5"/>
  <c r="E26" i="5"/>
  <c r="E27" i="5"/>
  <c r="E28" i="5"/>
  <c r="E29" i="5"/>
  <c r="E30" i="5"/>
  <c r="E31" i="5"/>
  <c r="E32" i="5"/>
  <c r="E33" i="5"/>
  <c r="E34" i="5"/>
  <c r="E35" i="5"/>
  <c r="E36" i="5"/>
  <c r="E21"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117" i="5"/>
  <c r="E118" i="5"/>
  <c r="E119" i="5"/>
  <c r="E120" i="5"/>
  <c r="E121" i="5"/>
  <c r="E122" i="5"/>
  <c r="E123" i="5"/>
  <c r="E124" i="5"/>
  <c r="E125" i="5"/>
  <c r="E126" i="5"/>
  <c r="E127" i="5"/>
  <c r="E128" i="5"/>
  <c r="E152" i="5"/>
  <c r="E153" i="5"/>
  <c r="E154" i="5"/>
  <c r="E4" i="5"/>
  <c r="E5" i="5"/>
  <c r="E6" i="5"/>
  <c r="E7" i="5"/>
  <c r="E8" i="5"/>
  <c r="E9" i="5"/>
  <c r="E10" i="5"/>
  <c r="E11" i="5"/>
  <c r="E12" i="5"/>
  <c r="E13" i="5"/>
  <c r="E14" i="5"/>
  <c r="E15" i="5"/>
  <c r="E16" i="5"/>
  <c r="E17" i="5"/>
  <c r="E18" i="5"/>
  <c r="E19" i="5"/>
  <c r="E20" i="5"/>
  <c r="E3" i="5"/>
  <c r="E46" i="4"/>
  <c r="E45" i="4"/>
  <c r="E37" i="4"/>
  <c r="E38" i="4"/>
  <c r="E39" i="4"/>
  <c r="E40" i="4"/>
  <c r="E41" i="4"/>
  <c r="E42" i="4"/>
  <c r="E43" i="4"/>
  <c r="E44" i="4"/>
  <c r="E36" i="4"/>
  <c r="E35" i="4"/>
  <c r="E34" i="4"/>
  <c r="E32" i="4"/>
  <c r="E33" i="4"/>
  <c r="E31" i="4"/>
  <c r="E30" i="4"/>
  <c r="E29" i="4"/>
  <c r="E28" i="4"/>
  <c r="E27" i="4"/>
  <c r="E26" i="4"/>
  <c r="E22" i="4"/>
  <c r="E23" i="4"/>
  <c r="E24" i="4"/>
  <c r="E25" i="4"/>
  <c r="E21" i="4"/>
  <c r="E20" i="4"/>
  <c r="E18" i="4"/>
  <c r="E19" i="4"/>
  <c r="E17" i="4"/>
  <c r="E16" i="4"/>
  <c r="E15" i="4"/>
  <c r="E14" i="4"/>
  <c r="E13" i="4"/>
  <c r="E12" i="4"/>
  <c r="E11" i="4"/>
  <c r="E10" i="4"/>
  <c r="E9" i="4"/>
  <c r="E8" i="4"/>
  <c r="E7" i="4"/>
  <c r="E6" i="4"/>
  <c r="E5" i="4"/>
  <c r="E4" i="4"/>
  <c r="E3" i="4"/>
  <c r="F1475" i="3"/>
  <c r="F1476" i="3"/>
  <c r="F1477" i="3"/>
  <c r="F1474" i="3"/>
  <c r="F1468" i="3"/>
  <c r="F1467" i="3"/>
  <c r="F1466" i="3"/>
  <c r="F1464" i="3"/>
  <c r="F1465" i="3"/>
  <c r="F1463" i="3"/>
  <c r="F1462" i="3"/>
  <c r="F1461" i="3"/>
  <c r="F1458" i="3"/>
  <c r="F1459" i="3"/>
  <c r="F1460" i="3"/>
  <c r="F1457" i="3"/>
  <c r="F1454" i="3"/>
  <c r="F1455" i="3"/>
  <c r="F1456" i="3"/>
  <c r="F1453" i="3"/>
  <c r="F1436" i="3"/>
  <c r="F1435" i="3"/>
  <c r="F1428" i="3"/>
  <c r="F1429" i="3"/>
  <c r="F1430" i="3"/>
  <c r="F1431" i="3"/>
  <c r="F1432" i="3"/>
  <c r="F1433" i="3"/>
  <c r="F1434" i="3"/>
  <c r="F1427" i="3"/>
  <c r="F1392" i="3"/>
  <c r="F1388" i="3"/>
  <c r="F1389" i="3"/>
  <c r="F1390" i="3"/>
  <c r="F1391" i="3"/>
  <c r="F1387" i="3"/>
  <c r="F1386" i="3"/>
  <c r="F1385" i="3"/>
  <c r="F1384" i="3"/>
  <c r="F1383" i="3"/>
  <c r="F1378" i="3"/>
  <c r="F1375" i="3"/>
  <c r="F1372" i="3"/>
  <c r="F1368" i="3"/>
  <c r="F1360" i="3"/>
  <c r="F1357" i="3"/>
  <c r="F1354" i="3"/>
  <c r="F1351" i="3"/>
  <c r="F1352" i="3"/>
  <c r="F1353" i="3"/>
  <c r="F1350" i="3"/>
  <c r="F1347" i="3"/>
  <c r="F1348" i="3"/>
  <c r="F1349" i="3"/>
  <c r="F1346" i="3"/>
  <c r="F1343" i="3"/>
  <c r="F1344" i="3"/>
  <c r="F1345" i="3"/>
  <c r="F1342" i="3"/>
  <c r="F1338" i="3"/>
  <c r="F1339" i="3"/>
  <c r="F1340" i="3"/>
  <c r="F1341" i="3"/>
  <c r="F1337" i="3"/>
  <c r="F1335" i="3"/>
  <c r="F1336" i="3"/>
  <c r="F1334" i="3"/>
  <c r="F1333" i="3"/>
  <c r="F1331" i="3"/>
  <c r="F1332" i="3"/>
  <c r="F1330" i="3"/>
  <c r="F1326" i="3"/>
  <c r="F1327" i="3"/>
  <c r="F1328" i="3"/>
  <c r="F1329" i="3"/>
  <c r="F1325" i="3"/>
  <c r="F1320" i="3"/>
  <c r="F1311" i="3"/>
  <c r="F1310" i="3"/>
  <c r="F1306" i="3"/>
  <c r="F1307" i="3"/>
  <c r="F1308" i="3"/>
  <c r="F1305" i="3"/>
  <c r="F1298" i="3"/>
  <c r="F1299" i="3"/>
  <c r="F1300" i="3"/>
  <c r="F1297" i="3"/>
  <c r="F1291" i="3"/>
  <c r="F1292" i="3"/>
  <c r="F1290" i="3"/>
  <c r="F1289" i="3"/>
  <c r="F1281" i="3"/>
  <c r="F1278" i="3"/>
  <c r="F1273" i="3"/>
  <c r="F1268" i="3"/>
  <c r="F1259" i="3"/>
  <c r="F1253" i="3"/>
  <c r="F1252" i="3"/>
  <c r="F1251" i="3"/>
  <c r="F1248" i="3"/>
  <c r="F1247" i="3"/>
  <c r="F1229" i="3"/>
  <c r="F1228" i="3"/>
  <c r="F1215" i="3"/>
  <c r="F1212" i="3"/>
  <c r="F1211" i="3"/>
  <c r="F1207" i="3"/>
  <c r="F1204" i="3"/>
  <c r="F1205" i="3"/>
  <c r="F1206" i="3"/>
  <c r="F1203" i="3"/>
  <c r="F1201" i="3"/>
  <c r="F1198" i="3"/>
  <c r="F1199" i="3"/>
  <c r="F1200" i="3"/>
  <c r="F1197" i="3"/>
  <c r="F1196" i="3"/>
  <c r="F1194" i="3"/>
  <c r="F1187" i="3"/>
  <c r="F1188" i="3"/>
  <c r="F1189" i="3"/>
  <c r="F1186" i="3"/>
  <c r="F1185" i="3"/>
  <c r="F1182" i="3"/>
  <c r="F1183" i="3"/>
  <c r="F1181" i="3"/>
  <c r="F1178" i="3"/>
  <c r="F1175" i="3"/>
  <c r="F1172" i="3"/>
  <c r="F1173" i="3"/>
  <c r="F1174" i="3"/>
  <c r="F1171" i="3"/>
  <c r="F1168" i="3"/>
  <c r="F1169" i="3"/>
  <c r="F1167" i="3"/>
  <c r="F1166" i="3"/>
  <c r="F1164" i="3"/>
  <c r="F1165" i="3"/>
  <c r="F1163" i="3"/>
  <c r="F1162" i="3"/>
  <c r="F1159" i="3"/>
  <c r="F1160" i="3"/>
  <c r="F1161" i="3"/>
  <c r="F1158" i="3"/>
  <c r="F1150" i="3"/>
  <c r="F1151" i="3"/>
  <c r="F1152" i="3"/>
  <c r="F1149" i="3"/>
  <c r="F1145" i="3"/>
  <c r="F1146" i="3"/>
  <c r="F1147" i="3"/>
  <c r="F1144" i="3"/>
  <c r="F1141" i="3"/>
  <c r="F1142" i="3"/>
  <c r="F1140" i="3"/>
  <c r="F1139" i="3"/>
  <c r="F1137" i="3"/>
  <c r="F1138" i="3"/>
  <c r="F1132" i="3"/>
  <c r="F1133" i="3"/>
  <c r="F1134" i="3"/>
  <c r="F1135" i="3"/>
  <c r="F1136" i="3"/>
  <c r="F1131" i="3"/>
  <c r="F1123" i="3"/>
  <c r="F1121" i="3"/>
  <c r="F1122" i="3"/>
  <c r="F1120" i="3"/>
  <c r="F1119" i="3"/>
  <c r="F1118" i="3"/>
  <c r="F1114" i="3"/>
  <c r="F1115" i="3"/>
  <c r="F1116" i="3"/>
  <c r="F1113" i="3"/>
  <c r="F1106" i="3"/>
  <c r="F1103" i="3"/>
  <c r="F1102" i="3"/>
  <c r="F1100" i="3"/>
  <c r="F1099" i="3"/>
  <c r="F1096" i="3"/>
  <c r="F1094" i="3"/>
  <c r="F1095" i="3"/>
  <c r="F1093" i="3"/>
  <c r="F1091" i="3"/>
  <c r="F1092" i="3"/>
  <c r="F1090" i="3"/>
  <c r="F1089" i="3"/>
  <c r="F1086" i="3"/>
  <c r="F1087" i="3"/>
  <c r="F1088" i="3"/>
  <c r="F1085" i="3"/>
  <c r="F1084" i="3"/>
  <c r="F1082" i="3"/>
  <c r="F1083" i="3"/>
  <c r="F1081" i="3"/>
  <c r="F1080" i="3"/>
  <c r="F1073" i="3"/>
  <c r="F1074" i="3"/>
  <c r="F1075" i="3"/>
  <c r="F1072" i="3"/>
  <c r="F1069" i="3"/>
  <c r="F1070" i="3"/>
  <c r="F1071" i="3"/>
  <c r="F1068" i="3"/>
  <c r="F1065" i="3"/>
  <c r="F1066" i="3"/>
  <c r="F1067" i="3"/>
  <c r="F1064" i="3"/>
  <c r="F1058" i="3"/>
  <c r="F1059" i="3"/>
  <c r="F1057" i="3"/>
  <c r="F1053" i="3"/>
  <c r="F1054" i="3"/>
  <c r="F1055" i="3"/>
  <c r="F1056" i="3"/>
  <c r="F1052" i="3"/>
  <c r="F1045" i="3"/>
  <c r="F1046" i="3"/>
  <c r="F1047" i="3"/>
  <c r="F1048" i="3"/>
  <c r="F1049" i="3"/>
  <c r="F1050" i="3"/>
  <c r="F1051" i="3"/>
  <c r="F1044" i="3"/>
  <c r="F1035" i="3"/>
  <c r="F1034" i="3"/>
  <c r="F1031" i="3"/>
  <c r="F1032" i="3"/>
  <c r="F1033" i="3"/>
  <c r="F1030" i="3"/>
  <c r="F1027" i="3"/>
  <c r="F1028" i="3"/>
  <c r="F1029" i="3"/>
  <c r="F1026" i="3"/>
  <c r="F1021" i="3"/>
  <c r="F1020" i="3"/>
  <c r="F1019" i="3"/>
  <c r="F1016" i="3"/>
  <c r="F1017" i="3"/>
  <c r="F1018" i="3"/>
  <c r="F1015" i="3"/>
  <c r="F1008" i="3"/>
  <c r="F1009" i="3"/>
  <c r="F1010" i="3"/>
  <c r="F1007" i="3"/>
  <c r="F992" i="3"/>
  <c r="F993" i="3"/>
  <c r="F994" i="3"/>
  <c r="F991" i="3"/>
  <c r="F985" i="3"/>
  <c r="F982" i="3"/>
  <c r="F983" i="3"/>
  <c r="F984" i="3"/>
  <c r="F981" i="3"/>
  <c r="F976" i="3"/>
  <c r="F969" i="3"/>
  <c r="F968" i="3"/>
  <c r="F967" i="3"/>
  <c r="F965" i="3"/>
  <c r="F963" i="3"/>
  <c r="F961" i="3"/>
  <c r="F956" i="3"/>
  <c r="F958" i="3"/>
  <c r="F959" i="3"/>
  <c r="F957" i="3"/>
  <c r="F946" i="3"/>
  <c r="F947" i="3"/>
  <c r="F945" i="3"/>
  <c r="F944" i="3"/>
  <c r="F933" i="3"/>
  <c r="F934" i="3"/>
  <c r="F935" i="3"/>
  <c r="F932" i="3"/>
  <c r="F931" i="3"/>
  <c r="F922" i="3"/>
  <c r="F921" i="3"/>
  <c r="F912" i="3"/>
  <c r="F907" i="3"/>
  <c r="F906" i="3"/>
  <c r="F902" i="3"/>
  <c r="F903" i="3"/>
  <c r="F904" i="3"/>
  <c r="F905" i="3"/>
  <c r="F899" i="3"/>
  <c r="F900" i="3"/>
  <c r="F901" i="3"/>
  <c r="F898" i="3"/>
  <c r="F896" i="3"/>
  <c r="F897" i="3"/>
  <c r="F895" i="3"/>
  <c r="F894" i="3"/>
  <c r="F890" i="3" l="1"/>
  <c r="F891" i="3"/>
  <c r="F892" i="3"/>
  <c r="F893" i="3"/>
  <c r="F889" i="3"/>
  <c r="F887" i="3"/>
  <c r="F888" i="3"/>
  <c r="F886" i="3"/>
  <c r="F885" i="3"/>
  <c r="F882" i="3"/>
  <c r="F883" i="3"/>
  <c r="F884" i="3"/>
  <c r="F881" i="3"/>
  <c r="F877" i="3"/>
  <c r="F878" i="3"/>
  <c r="F879" i="3"/>
  <c r="F880" i="3"/>
  <c r="F876" i="3"/>
  <c r="F875" i="3"/>
  <c r="F874" i="3"/>
  <c r="F873" i="3"/>
  <c r="F871" i="3"/>
  <c r="F856" i="3"/>
  <c r="F857" i="3"/>
  <c r="F858" i="3"/>
  <c r="F855" i="3"/>
  <c r="F854" i="3"/>
  <c r="F848" i="3"/>
  <c r="F847" i="3"/>
  <c r="F846" i="3"/>
  <c r="F845" i="3"/>
  <c r="F839" i="3"/>
  <c r="F840" i="3"/>
  <c r="F838" i="3"/>
  <c r="F837" i="3"/>
  <c r="F834" i="3"/>
  <c r="F835" i="3"/>
  <c r="F836" i="3"/>
  <c r="F833" i="3"/>
  <c r="F826" i="3"/>
  <c r="F813" i="3"/>
  <c r="F794" i="3"/>
  <c r="F793" i="3"/>
  <c r="F790" i="3"/>
  <c r="F791" i="3"/>
  <c r="F792" i="3"/>
  <c r="F789" i="3"/>
  <c r="F786" i="3"/>
  <c r="F787" i="3"/>
  <c r="F788" i="3"/>
  <c r="F785" i="3"/>
  <c r="F783" i="3"/>
  <c r="F784" i="3"/>
  <c r="F782" i="3"/>
  <c r="F776" i="3"/>
  <c r="F774" i="3"/>
  <c r="F775" i="3"/>
  <c r="F773" i="3"/>
  <c r="F772" i="3"/>
  <c r="F770" i="3"/>
  <c r="F771" i="3"/>
  <c r="F769" i="3"/>
  <c r="F768" i="3"/>
  <c r="F766" i="3"/>
  <c r="F767" i="3"/>
  <c r="F765" i="3"/>
  <c r="F761" i="3"/>
  <c r="F762" i="3"/>
  <c r="F763" i="3"/>
  <c r="F764" i="3"/>
  <c r="F760" i="3"/>
  <c r="F746" i="3"/>
  <c r="F747" i="3"/>
  <c r="F748" i="3"/>
  <c r="F745" i="3"/>
  <c r="F740" i="3"/>
  <c r="F741" i="3"/>
  <c r="F742" i="3"/>
  <c r="F743" i="3"/>
  <c r="F736" i="3"/>
  <c r="F737" i="3"/>
  <c r="F738" i="3"/>
  <c r="F739" i="3"/>
  <c r="F734" i="3"/>
  <c r="F735" i="3"/>
  <c r="F733" i="3"/>
  <c r="F731" i="3"/>
  <c r="F732" i="3"/>
  <c r="F730" i="3"/>
  <c r="F729" i="3"/>
  <c r="F724" i="3"/>
  <c r="F721" i="3"/>
  <c r="F717" i="3"/>
  <c r="F718" i="3"/>
  <c r="F719" i="3"/>
  <c r="F716" i="3"/>
  <c r="F715" i="3"/>
  <c r="F714" i="3"/>
  <c r="F713" i="3"/>
  <c r="F712" i="3"/>
  <c r="F710" i="3"/>
  <c r="F711" i="3"/>
  <c r="F709" i="3"/>
  <c r="F708" i="3"/>
  <c r="F704" i="3"/>
  <c r="F705" i="3"/>
  <c r="F706" i="3"/>
  <c r="F707" i="3"/>
  <c r="F703" i="3"/>
  <c r="F700" i="3"/>
  <c r="F701" i="3"/>
  <c r="F702" i="3"/>
  <c r="F699" i="3"/>
  <c r="F697" i="3"/>
  <c r="F698" i="3"/>
  <c r="F696" i="3"/>
  <c r="F695" i="3"/>
  <c r="F691" i="3"/>
  <c r="F692" i="3"/>
  <c r="F693" i="3"/>
  <c r="F694" i="3"/>
  <c r="F690" i="3"/>
  <c r="F686" i="3"/>
  <c r="F687" i="3"/>
  <c r="F688" i="3"/>
  <c r="F685" i="3"/>
  <c r="F674" i="3"/>
  <c r="F675" i="3"/>
  <c r="F676" i="3"/>
  <c r="F673" i="3"/>
  <c r="F670" i="3"/>
  <c r="F671" i="3"/>
  <c r="F672" i="3"/>
  <c r="F669" i="3"/>
  <c r="F668" i="3"/>
  <c r="F663" i="3"/>
  <c r="F662" i="3"/>
  <c r="F661" i="3"/>
  <c r="F660" i="3"/>
  <c r="F659" i="3"/>
  <c r="F658" i="3"/>
  <c r="F657" i="3"/>
  <c r="F656" i="3"/>
  <c r="F655" i="3"/>
  <c r="F654" i="3"/>
  <c r="F653" i="3"/>
  <c r="F652" i="3"/>
  <c r="F651" i="3"/>
  <c r="F650" i="3"/>
  <c r="F649" i="3"/>
  <c r="F648" i="3"/>
  <c r="F647" i="3"/>
  <c r="F646" i="3"/>
  <c r="F639" i="3"/>
  <c r="F640" i="3"/>
  <c r="F641" i="3"/>
  <c r="F638" i="3"/>
  <c r="F637" i="3"/>
  <c r="F636" i="3"/>
  <c r="F635" i="3"/>
  <c r="F634" i="3"/>
  <c r="F631" i="3"/>
  <c r="F632" i="3"/>
  <c r="F633" i="3"/>
  <c r="F630" i="3"/>
  <c r="F629" i="3"/>
  <c r="F628" i="3"/>
  <c r="F626" i="3"/>
  <c r="F625" i="3"/>
  <c r="F621" i="3"/>
  <c r="F616" i="3"/>
  <c r="F615" i="3"/>
  <c r="F611" i="3"/>
  <c r="F609" i="3"/>
  <c r="F608" i="3"/>
  <c r="F603" i="3"/>
  <c r="F602" i="3"/>
  <c r="F592" i="3"/>
  <c r="F591" i="3"/>
  <c r="F589" i="3"/>
  <c r="F590" i="3"/>
  <c r="F588" i="3"/>
  <c r="F583" i="3"/>
  <c r="F582" i="3"/>
  <c r="F580" i="3"/>
  <c r="F579" i="3"/>
  <c r="F576" i="3"/>
  <c r="F574" i="3"/>
  <c r="F575" i="3"/>
  <c r="F573" i="3"/>
  <c r="F572" i="3"/>
  <c r="F567" i="3"/>
  <c r="F568" i="3"/>
  <c r="F569" i="3"/>
  <c r="F566" i="3"/>
  <c r="F564" i="3"/>
  <c r="F565" i="3"/>
  <c r="F563" i="3"/>
  <c r="F560" i="3"/>
  <c r="F561" i="3"/>
  <c r="F559" i="3"/>
  <c r="F558" i="3"/>
  <c r="F556" i="3"/>
  <c r="F557" i="3"/>
  <c r="F555" i="3"/>
  <c r="F554" i="3"/>
  <c r="F553" i="3"/>
  <c r="F547" i="3"/>
  <c r="F548" i="3"/>
  <c r="F549" i="3"/>
  <c r="F546" i="3"/>
  <c r="F542" i="3"/>
  <c r="F534" i="3"/>
  <c r="F535" i="3"/>
  <c r="F536" i="3"/>
  <c r="F533" i="3"/>
  <c r="F531" i="3"/>
  <c r="F532" i="3"/>
  <c r="F530" i="3"/>
  <c r="F529" i="3"/>
  <c r="F525" i="3"/>
  <c r="F526" i="3"/>
  <c r="F524" i="3"/>
  <c r="F523" i="3"/>
  <c r="F520" i="3"/>
  <c r="F521" i="3"/>
  <c r="F522" i="3"/>
  <c r="F519" i="3"/>
  <c r="F513" i="3"/>
  <c r="F514" i="3"/>
  <c r="F512" i="3"/>
  <c r="F511" i="3"/>
  <c r="F504" i="3"/>
  <c r="F505" i="3"/>
  <c r="F506" i="3"/>
  <c r="F503" i="3"/>
  <c r="F500" i="3"/>
  <c r="F501" i="3"/>
  <c r="F502" i="3"/>
  <c r="F499" i="3"/>
  <c r="F492" i="3"/>
  <c r="F493" i="3"/>
  <c r="F494" i="3"/>
  <c r="F491" i="3"/>
  <c r="F478" i="3"/>
  <c r="F479" i="3"/>
  <c r="F480" i="3"/>
  <c r="F477" i="3"/>
  <c r="F470" i="3"/>
  <c r="F471" i="3"/>
  <c r="F472" i="3"/>
  <c r="F473" i="3"/>
  <c r="F474" i="3"/>
  <c r="F475" i="3"/>
  <c r="F476" i="3"/>
  <c r="F469" i="3"/>
  <c r="F465" i="3"/>
  <c r="F464" i="3"/>
  <c r="F462" i="3"/>
  <c r="F461" i="3"/>
  <c r="F451" i="3"/>
  <c r="F452" i="3"/>
  <c r="F453" i="3"/>
  <c r="F450" i="3"/>
  <c r="F436" i="3"/>
  <c r="F425" i="3"/>
  <c r="F426" i="3"/>
  <c r="F427" i="3"/>
  <c r="F424" i="3"/>
  <c r="F410" i="3"/>
  <c r="F411" i="3"/>
  <c r="F412" i="3"/>
  <c r="F413" i="3"/>
  <c r="F414" i="3"/>
  <c r="F415" i="3"/>
  <c r="F409" i="3"/>
  <c r="F395" i="3"/>
  <c r="F389" i="3"/>
  <c r="F367" i="3"/>
  <c r="F350" i="3"/>
  <c r="F345" i="3"/>
  <c r="F344" i="3"/>
  <c r="F335" i="3"/>
  <c r="F327" i="3"/>
  <c r="F328" i="3"/>
  <c r="F329" i="3"/>
  <c r="F326" i="3"/>
  <c r="F325" i="3"/>
  <c r="F323" i="3"/>
  <c r="F309" i="3"/>
  <c r="F301" i="3"/>
  <c r="F302" i="3"/>
  <c r="F303" i="3"/>
  <c r="F300" i="3"/>
  <c r="F297" i="3"/>
  <c r="F298" i="3"/>
  <c r="F299" i="3"/>
  <c r="F296" i="3"/>
  <c r="F295" i="3"/>
  <c r="F290" i="3"/>
  <c r="F291" i="3"/>
  <c r="F292" i="3"/>
  <c r="F289" i="3"/>
  <c r="F280" i="3"/>
  <c r="F278" i="3"/>
  <c r="F279" i="3"/>
  <c r="F277" i="3"/>
  <c r="F276" i="3"/>
  <c r="F267" i="3"/>
  <c r="F260" i="3"/>
  <c r="F253" i="3"/>
  <c r="F254" i="3"/>
  <c r="F255" i="3"/>
  <c r="F252" i="3"/>
  <c r="F251" i="3"/>
  <c r="F250" i="3"/>
  <c r="F249" i="3"/>
  <c r="F248" i="3"/>
  <c r="F247" i="3"/>
  <c r="F242" i="3"/>
  <c r="F239" i="3"/>
  <c r="F240" i="3"/>
  <c r="F241" i="3"/>
  <c r="F238" i="3"/>
  <c r="F236" i="3"/>
  <c r="F237" i="3"/>
  <c r="F235" i="3"/>
  <c r="F234" i="3"/>
  <c r="F225" i="3"/>
  <c r="F222" i="3"/>
  <c r="F223" i="3"/>
  <c r="F224" i="3"/>
  <c r="F221" i="3"/>
  <c r="F218" i="3"/>
  <c r="F219" i="3"/>
  <c r="F220" i="3"/>
  <c r="F217" i="3"/>
  <c r="F202" i="3"/>
  <c r="F201" i="3"/>
  <c r="F200" i="3"/>
  <c r="F198" i="3"/>
  <c r="F153" i="3"/>
  <c r="F149" i="3"/>
  <c r="F150" i="3"/>
  <c r="F151" i="3"/>
  <c r="F152" i="3"/>
  <c r="F148" i="3"/>
  <c r="F144" i="3"/>
  <c r="F142" i="3"/>
  <c r="F143" i="3"/>
  <c r="F141" i="3"/>
  <c r="F135" i="3"/>
  <c r="F136" i="3"/>
  <c r="F137" i="3"/>
  <c r="F134" i="3"/>
  <c r="F131" i="3"/>
  <c r="F132" i="3"/>
  <c r="F133" i="3"/>
  <c r="F130" i="3"/>
  <c r="F129" i="3"/>
  <c r="F123" i="3"/>
  <c r="F120" i="3"/>
  <c r="F121" i="3"/>
  <c r="F122" i="3"/>
  <c r="F119" i="3"/>
  <c r="F116" i="3"/>
  <c r="F104" i="3"/>
  <c r="F91" i="3"/>
  <c r="F90" i="3"/>
  <c r="F60" i="3"/>
  <c r="F55" i="3"/>
  <c r="F49" i="3"/>
  <c r="F36" i="3"/>
  <c r="F31" i="3"/>
  <c r="F30" i="3"/>
  <c r="F20" i="3"/>
  <c r="F13" i="3"/>
  <c r="F4" i="3"/>
  <c r="F5" i="3"/>
  <c r="F3" i="3"/>
  <c r="F8" i="3"/>
  <c r="F6" i="3"/>
  <c r="F7" i="3"/>
  <c r="F9" i="3"/>
  <c r="F10" i="3"/>
  <c r="F11" i="3"/>
  <c r="F12" i="3"/>
  <c r="F14" i="3"/>
  <c r="F15" i="3"/>
  <c r="F16" i="3"/>
  <c r="F17" i="3"/>
  <c r="F18" i="3"/>
  <c r="F19" i="3"/>
  <c r="F21" i="3"/>
  <c r="F22" i="3"/>
  <c r="F23" i="3"/>
  <c r="F24" i="3"/>
  <c r="F25" i="3"/>
  <c r="F26" i="3"/>
  <c r="F27" i="3"/>
  <c r="F28" i="3"/>
  <c r="F29" i="3"/>
  <c r="F32" i="3"/>
  <c r="F33" i="3"/>
  <c r="F34" i="3"/>
  <c r="F35" i="3"/>
  <c r="F37" i="3"/>
  <c r="F38" i="3"/>
  <c r="F39" i="3"/>
  <c r="F40" i="3"/>
  <c r="F41" i="3"/>
  <c r="F42" i="3"/>
  <c r="F43" i="3"/>
  <c r="F44" i="3"/>
  <c r="F45" i="3"/>
  <c r="F46" i="3"/>
  <c r="F47" i="3"/>
  <c r="F48" i="3"/>
  <c r="F50" i="3"/>
  <c r="F51" i="3"/>
  <c r="F52" i="3"/>
  <c r="F53" i="3"/>
  <c r="F54" i="3"/>
  <c r="F56" i="3"/>
  <c r="F57" i="3"/>
  <c r="F58" i="3"/>
  <c r="F59"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2" i="3"/>
  <c r="F93" i="3"/>
  <c r="F94" i="3"/>
  <c r="F95" i="3"/>
  <c r="F96" i="3"/>
  <c r="F97" i="3"/>
  <c r="F98" i="3"/>
  <c r="F99" i="3"/>
  <c r="F100" i="3"/>
  <c r="F101" i="3"/>
  <c r="F102" i="3"/>
  <c r="F103" i="3"/>
  <c r="F105" i="3"/>
  <c r="F106" i="3"/>
  <c r="F107" i="3"/>
  <c r="F108" i="3"/>
  <c r="F109" i="3"/>
  <c r="F110" i="3"/>
  <c r="F111" i="3"/>
  <c r="F112" i="3"/>
  <c r="F113" i="3"/>
  <c r="F114" i="3"/>
  <c r="F115" i="3"/>
  <c r="F117" i="3"/>
  <c r="F118" i="3"/>
  <c r="F124" i="3"/>
  <c r="F125" i="3"/>
  <c r="F126" i="3"/>
  <c r="F127" i="3"/>
  <c r="F128" i="3"/>
  <c r="F138" i="3"/>
  <c r="F139" i="3"/>
  <c r="F140" i="3"/>
  <c r="F145" i="3"/>
  <c r="F146" i="3"/>
  <c r="F147"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9" i="3"/>
  <c r="F203" i="3"/>
  <c r="F204" i="3"/>
  <c r="F205" i="3"/>
  <c r="F206" i="3"/>
  <c r="F207" i="3"/>
  <c r="F208" i="3"/>
  <c r="F209" i="3"/>
  <c r="F210" i="3"/>
  <c r="F211" i="3"/>
  <c r="F212" i="3"/>
  <c r="F213" i="3"/>
  <c r="F214" i="3"/>
  <c r="F215" i="3"/>
  <c r="F216" i="3"/>
  <c r="F226" i="3"/>
  <c r="F227" i="3"/>
  <c r="F228" i="3"/>
  <c r="F229" i="3"/>
  <c r="F230" i="3"/>
  <c r="F231" i="3"/>
  <c r="F232" i="3"/>
  <c r="F233" i="3"/>
  <c r="F243" i="3"/>
  <c r="F244" i="3"/>
  <c r="F245" i="3"/>
  <c r="F246" i="3"/>
  <c r="F256" i="3"/>
  <c r="F257" i="3"/>
  <c r="F258" i="3"/>
  <c r="F259" i="3"/>
  <c r="F261" i="3"/>
  <c r="F262" i="3"/>
  <c r="F263" i="3"/>
  <c r="F264" i="3"/>
  <c r="F265" i="3"/>
  <c r="F266" i="3"/>
  <c r="F268" i="3"/>
  <c r="F269" i="3"/>
  <c r="F270" i="3"/>
  <c r="F271" i="3"/>
  <c r="F272" i="3"/>
  <c r="F273" i="3"/>
  <c r="F274" i="3"/>
  <c r="F275" i="3"/>
  <c r="F281" i="3"/>
  <c r="F282" i="3"/>
  <c r="F283" i="3"/>
  <c r="F284" i="3"/>
  <c r="F285" i="3"/>
  <c r="F286" i="3"/>
  <c r="F287" i="3"/>
  <c r="F288" i="3"/>
  <c r="F293" i="3"/>
  <c r="F294" i="3"/>
  <c r="F304" i="3"/>
  <c r="F305" i="3"/>
  <c r="F306" i="3"/>
  <c r="F307" i="3"/>
  <c r="F308" i="3"/>
  <c r="F310" i="3"/>
  <c r="F311" i="3"/>
  <c r="F312" i="3"/>
  <c r="F313" i="3"/>
  <c r="F314" i="3"/>
  <c r="F315" i="3"/>
  <c r="F316" i="3"/>
  <c r="F317" i="3"/>
  <c r="F318" i="3"/>
  <c r="F319" i="3"/>
  <c r="F320" i="3"/>
  <c r="F321" i="3"/>
  <c r="F322" i="3"/>
  <c r="F324" i="3"/>
  <c r="F330" i="3"/>
  <c r="F331" i="3"/>
  <c r="F332" i="3"/>
  <c r="F333" i="3"/>
  <c r="F334" i="3"/>
  <c r="F336" i="3"/>
  <c r="F337" i="3"/>
  <c r="F338" i="3"/>
  <c r="F339" i="3"/>
  <c r="F340" i="3"/>
  <c r="F341" i="3"/>
  <c r="F342" i="3"/>
  <c r="F343" i="3"/>
  <c r="F346" i="3"/>
  <c r="F347" i="3"/>
  <c r="F348" i="3"/>
  <c r="F349" i="3"/>
  <c r="F351" i="3"/>
  <c r="F352" i="3"/>
  <c r="F353" i="3"/>
  <c r="F354" i="3"/>
  <c r="F355" i="3"/>
  <c r="F356" i="3"/>
  <c r="F357" i="3"/>
  <c r="F358" i="3"/>
  <c r="F359" i="3"/>
  <c r="F360" i="3"/>
  <c r="F361" i="3"/>
  <c r="F362" i="3"/>
  <c r="F363" i="3"/>
  <c r="F364" i="3"/>
  <c r="F365" i="3"/>
  <c r="F366" i="3"/>
  <c r="F368" i="3"/>
  <c r="F369" i="3"/>
  <c r="F370" i="3"/>
  <c r="F371" i="3"/>
  <c r="F372" i="3"/>
  <c r="F373" i="3"/>
  <c r="F374" i="3"/>
  <c r="F375" i="3"/>
  <c r="F376" i="3"/>
  <c r="F377" i="3"/>
  <c r="F378" i="3"/>
  <c r="F379" i="3"/>
  <c r="F380" i="3"/>
  <c r="F381" i="3"/>
  <c r="F382" i="3"/>
  <c r="F383" i="3"/>
  <c r="F384" i="3"/>
  <c r="F385" i="3"/>
  <c r="F386" i="3"/>
  <c r="F387" i="3"/>
  <c r="F388" i="3"/>
  <c r="F390" i="3"/>
  <c r="F391" i="3"/>
  <c r="F392" i="3"/>
  <c r="F393" i="3"/>
  <c r="F394" i="3"/>
  <c r="F396" i="3"/>
  <c r="F397" i="3"/>
  <c r="F398" i="3"/>
  <c r="F399" i="3"/>
  <c r="F400" i="3"/>
  <c r="F401" i="3"/>
  <c r="F402" i="3"/>
  <c r="F403" i="3"/>
  <c r="F404" i="3"/>
  <c r="F405" i="3"/>
  <c r="F406" i="3"/>
  <c r="F407" i="3"/>
  <c r="F408" i="3"/>
  <c r="F416" i="3"/>
  <c r="F417" i="3"/>
  <c r="F418" i="3"/>
  <c r="F419" i="3"/>
  <c r="F420" i="3"/>
  <c r="F421" i="3"/>
  <c r="F422" i="3"/>
  <c r="F423" i="3"/>
  <c r="F428" i="3"/>
  <c r="F429" i="3"/>
  <c r="F430" i="3"/>
  <c r="F431" i="3"/>
  <c r="F432" i="3"/>
  <c r="F433" i="3"/>
  <c r="F434" i="3"/>
  <c r="F435" i="3"/>
  <c r="F437" i="3"/>
  <c r="F438" i="3"/>
  <c r="F439" i="3"/>
  <c r="F440" i="3"/>
  <c r="F441" i="3"/>
  <c r="F442" i="3"/>
  <c r="F443" i="3"/>
  <c r="F444" i="3"/>
  <c r="F445" i="3"/>
  <c r="F446" i="3"/>
  <c r="F447" i="3"/>
  <c r="F448" i="3"/>
  <c r="F449" i="3"/>
  <c r="F454" i="3"/>
  <c r="F455" i="3"/>
  <c r="F456" i="3"/>
  <c r="F457" i="3"/>
  <c r="F458" i="3"/>
  <c r="F459" i="3"/>
  <c r="F460" i="3"/>
  <c r="F463" i="3"/>
  <c r="F466" i="3"/>
  <c r="F467" i="3"/>
  <c r="F468" i="3"/>
  <c r="F481" i="3"/>
  <c r="F482" i="3"/>
  <c r="F483" i="3"/>
  <c r="F484" i="3"/>
  <c r="F485" i="3"/>
  <c r="F486" i="3"/>
  <c r="F487" i="3"/>
  <c r="F488" i="3"/>
  <c r="F489" i="3"/>
  <c r="F490" i="3"/>
  <c r="F495" i="3"/>
  <c r="F496" i="3"/>
  <c r="F497" i="3"/>
  <c r="F498" i="3"/>
  <c r="F507" i="3"/>
  <c r="F508" i="3"/>
  <c r="F509" i="3"/>
  <c r="F510" i="3"/>
  <c r="F515" i="3"/>
  <c r="F516" i="3"/>
  <c r="F517" i="3"/>
  <c r="F518" i="3"/>
  <c r="F527" i="3"/>
  <c r="F528" i="3"/>
  <c r="F537" i="3"/>
  <c r="F538" i="3"/>
  <c r="F539" i="3"/>
  <c r="F540" i="3"/>
  <c r="F541" i="3"/>
  <c r="F543" i="3"/>
  <c r="F544" i="3"/>
  <c r="F545" i="3"/>
  <c r="F550" i="3"/>
  <c r="F551" i="3"/>
  <c r="F552" i="3"/>
  <c r="F562" i="3"/>
  <c r="F570" i="3"/>
  <c r="F571" i="3"/>
  <c r="F577" i="3"/>
  <c r="F578" i="3"/>
  <c r="F581" i="3"/>
  <c r="F584" i="3"/>
  <c r="F585" i="3"/>
  <c r="F586" i="3"/>
  <c r="F587" i="3"/>
  <c r="F593" i="3"/>
  <c r="F594" i="3"/>
  <c r="F595" i="3"/>
  <c r="F596" i="3"/>
  <c r="F597" i="3"/>
  <c r="F598" i="3"/>
  <c r="F599" i="3"/>
  <c r="F600" i="3"/>
  <c r="F601" i="3"/>
  <c r="F604" i="3"/>
  <c r="F605" i="3"/>
  <c r="F606" i="3"/>
  <c r="F607" i="3"/>
  <c r="F610" i="3"/>
  <c r="F612" i="3"/>
  <c r="F613" i="3"/>
  <c r="F614" i="3"/>
  <c r="F617" i="3"/>
  <c r="F618" i="3"/>
  <c r="F619" i="3"/>
  <c r="F620" i="3"/>
  <c r="F622" i="3"/>
  <c r="F623" i="3"/>
  <c r="F624" i="3"/>
  <c r="F627" i="3"/>
  <c r="F642" i="3"/>
  <c r="F643" i="3"/>
  <c r="F644" i="3"/>
  <c r="F645" i="3"/>
  <c r="F664" i="3"/>
  <c r="F665" i="3"/>
  <c r="F666" i="3"/>
  <c r="F667" i="3"/>
  <c r="F677" i="3"/>
  <c r="F678" i="3"/>
  <c r="F679" i="3"/>
  <c r="F680" i="3"/>
  <c r="F681" i="3"/>
  <c r="F682" i="3"/>
  <c r="F683" i="3"/>
  <c r="F684" i="3"/>
  <c r="F689" i="3"/>
  <c r="F720" i="3"/>
  <c r="F722" i="3"/>
  <c r="F723" i="3"/>
  <c r="F725" i="3"/>
  <c r="F726" i="3"/>
  <c r="F727" i="3"/>
  <c r="F728" i="3"/>
  <c r="F744" i="3"/>
  <c r="F749" i="3"/>
  <c r="F750" i="3"/>
  <c r="F751" i="3"/>
  <c r="F752" i="3"/>
  <c r="F753" i="3"/>
  <c r="F754" i="3"/>
  <c r="F755" i="3"/>
  <c r="F756" i="3"/>
  <c r="F757" i="3"/>
  <c r="F758" i="3"/>
  <c r="F759" i="3"/>
  <c r="F777" i="3"/>
  <c r="F778" i="3"/>
  <c r="F779" i="3"/>
  <c r="F780" i="3"/>
  <c r="F781" i="3"/>
  <c r="F795" i="3"/>
  <c r="F796" i="3"/>
  <c r="F797" i="3"/>
  <c r="F798" i="3"/>
  <c r="F799" i="3"/>
  <c r="F800" i="3"/>
  <c r="F801" i="3"/>
  <c r="F802" i="3"/>
  <c r="F803" i="3"/>
  <c r="F804" i="3"/>
  <c r="F805" i="3"/>
  <c r="F806" i="3"/>
  <c r="F807" i="3"/>
  <c r="F808" i="3"/>
  <c r="F809" i="3"/>
  <c r="F810" i="3"/>
  <c r="F811" i="3"/>
  <c r="F812" i="3"/>
  <c r="F814" i="3"/>
  <c r="F815" i="3"/>
  <c r="F816" i="3"/>
  <c r="F817" i="3"/>
  <c r="F818" i="3"/>
  <c r="F819" i="3"/>
  <c r="F820" i="3"/>
  <c r="F821" i="3"/>
  <c r="F822" i="3"/>
  <c r="F823" i="3"/>
  <c r="F824" i="3"/>
  <c r="F825" i="3"/>
  <c r="F827" i="3"/>
  <c r="F828" i="3"/>
  <c r="F829" i="3"/>
  <c r="F830" i="3"/>
  <c r="F831" i="3"/>
  <c r="F832" i="3"/>
  <c r="F841" i="3"/>
  <c r="F842" i="3"/>
  <c r="F843" i="3"/>
  <c r="F844" i="3"/>
  <c r="F849" i="3"/>
  <c r="F850" i="3"/>
  <c r="F851" i="3"/>
  <c r="F852" i="3"/>
  <c r="F853" i="3"/>
  <c r="F859" i="3"/>
  <c r="F860" i="3"/>
  <c r="F861" i="3"/>
  <c r="F862" i="3"/>
  <c r="F863" i="3"/>
  <c r="F864" i="3"/>
  <c r="F865" i="3"/>
  <c r="F866" i="3"/>
  <c r="F867" i="3"/>
  <c r="F868" i="3"/>
  <c r="F869" i="3"/>
  <c r="F870" i="3"/>
  <c r="F872" i="3"/>
  <c r="F908" i="3"/>
  <c r="F909" i="3"/>
  <c r="F910" i="3"/>
  <c r="F911" i="3"/>
  <c r="F913" i="3"/>
  <c r="F914" i="3"/>
  <c r="F915" i="3"/>
  <c r="F916" i="3"/>
  <c r="F917" i="3"/>
  <c r="F918" i="3"/>
  <c r="F919" i="3"/>
  <c r="F920" i="3"/>
  <c r="F923" i="3"/>
  <c r="F924" i="3"/>
  <c r="F925" i="3"/>
  <c r="F926" i="3"/>
  <c r="F927" i="3"/>
  <c r="F928" i="3"/>
  <c r="F929" i="3"/>
  <c r="F930" i="3"/>
  <c r="F936" i="3"/>
  <c r="F937" i="3"/>
  <c r="F938" i="3"/>
  <c r="F939" i="3"/>
  <c r="F940" i="3"/>
  <c r="F941" i="3"/>
  <c r="F942" i="3"/>
  <c r="F943" i="3"/>
  <c r="F948" i="3"/>
  <c r="F949" i="3"/>
  <c r="F950" i="3"/>
  <c r="F951" i="3"/>
  <c r="F952" i="3"/>
  <c r="F953" i="3"/>
  <c r="F954" i="3"/>
  <c r="F955" i="3"/>
  <c r="F960" i="3"/>
  <c r="F962" i="3"/>
  <c r="F964" i="3"/>
  <c r="F966" i="3"/>
  <c r="F970" i="3"/>
  <c r="F971" i="3"/>
  <c r="F972" i="3"/>
  <c r="F973" i="3"/>
  <c r="F974" i="3"/>
  <c r="F975" i="3"/>
  <c r="F977" i="3"/>
  <c r="F978" i="3"/>
  <c r="F979" i="3"/>
  <c r="F980" i="3"/>
  <c r="F986" i="3"/>
  <c r="F987" i="3"/>
  <c r="F988" i="3"/>
  <c r="F989" i="3"/>
  <c r="F990" i="3"/>
  <c r="F995" i="3"/>
  <c r="F996" i="3"/>
  <c r="F997" i="3"/>
  <c r="F998" i="3"/>
  <c r="F999" i="3"/>
  <c r="F1000" i="3"/>
  <c r="F1001" i="3"/>
  <c r="F1002" i="3"/>
  <c r="F1003" i="3"/>
  <c r="F1004" i="3"/>
  <c r="F1005" i="3"/>
  <c r="F1006" i="3"/>
  <c r="F1011" i="3"/>
  <c r="F1012" i="3"/>
  <c r="F1013" i="3"/>
  <c r="F1014" i="3"/>
  <c r="F1022" i="3"/>
  <c r="F1023" i="3"/>
  <c r="F1024" i="3"/>
  <c r="F1025" i="3"/>
  <c r="F1036" i="3"/>
  <c r="F1037" i="3"/>
  <c r="F1038" i="3"/>
  <c r="F1039" i="3"/>
  <c r="F1040" i="3"/>
  <c r="F1041" i="3"/>
  <c r="F1042" i="3"/>
  <c r="F1043" i="3"/>
  <c r="F1060" i="3"/>
  <c r="F1061" i="3"/>
  <c r="F1062" i="3"/>
  <c r="F1063" i="3"/>
  <c r="F1076" i="3"/>
  <c r="F1077" i="3"/>
  <c r="F1078" i="3"/>
  <c r="F1079" i="3"/>
  <c r="F1097" i="3"/>
  <c r="F1098" i="3"/>
  <c r="F1101" i="3"/>
  <c r="F1104" i="3"/>
  <c r="F1105" i="3"/>
  <c r="F1107" i="3"/>
  <c r="F1108" i="3"/>
  <c r="F1109" i="3"/>
  <c r="F1110" i="3"/>
  <c r="F1111" i="3"/>
  <c r="F1112" i="3"/>
  <c r="F1117" i="3"/>
  <c r="F1124" i="3"/>
  <c r="F1125" i="3"/>
  <c r="F1126" i="3"/>
  <c r="F1127" i="3"/>
  <c r="F1128" i="3"/>
  <c r="F1129" i="3"/>
  <c r="F1130" i="3"/>
  <c r="F1143" i="3"/>
  <c r="F1148" i="3"/>
  <c r="F1153" i="3"/>
  <c r="F1154" i="3"/>
  <c r="F1155" i="3"/>
  <c r="F1156" i="3"/>
  <c r="F1157" i="3"/>
  <c r="F1170" i="3"/>
  <c r="F1176" i="3"/>
  <c r="F1177" i="3"/>
  <c r="F1179" i="3"/>
  <c r="F1180" i="3"/>
  <c r="F1184" i="3"/>
  <c r="F1190" i="3"/>
  <c r="F1191" i="3"/>
  <c r="F1192" i="3"/>
  <c r="F1193" i="3"/>
  <c r="F1195" i="3"/>
  <c r="F1202" i="3"/>
  <c r="F1208" i="3"/>
  <c r="F1209" i="3"/>
  <c r="F1210" i="3"/>
  <c r="F1213" i="3"/>
  <c r="F1214" i="3"/>
  <c r="F1216" i="3"/>
  <c r="F1217" i="3"/>
  <c r="F1218" i="3"/>
  <c r="F1219" i="3"/>
  <c r="F1220" i="3"/>
  <c r="F1221" i="3"/>
  <c r="F1222" i="3"/>
  <c r="F1223" i="3"/>
  <c r="F1224" i="3"/>
  <c r="F1225" i="3"/>
  <c r="F1226" i="3"/>
  <c r="F1227" i="3"/>
  <c r="F1230" i="3"/>
  <c r="F1231" i="3"/>
  <c r="F1232" i="3"/>
  <c r="F1233" i="3"/>
  <c r="F1234" i="3"/>
  <c r="F1235" i="3"/>
  <c r="F1236" i="3"/>
  <c r="F1237" i="3"/>
  <c r="F1238" i="3"/>
  <c r="F1239" i="3"/>
  <c r="F1240" i="3"/>
  <c r="F1241" i="3"/>
  <c r="F1242" i="3"/>
  <c r="F1243" i="3"/>
  <c r="F1244" i="3"/>
  <c r="F1245" i="3"/>
  <c r="F1246" i="3"/>
  <c r="F1249" i="3"/>
  <c r="F1250" i="3"/>
  <c r="F1254" i="3"/>
  <c r="F1255" i="3"/>
  <c r="F1256" i="3"/>
  <c r="F1257" i="3"/>
  <c r="F1258" i="3"/>
  <c r="F1260" i="3"/>
  <c r="F1261" i="3"/>
  <c r="F1262" i="3"/>
  <c r="F1263" i="3"/>
  <c r="F1264" i="3"/>
  <c r="F1265" i="3"/>
  <c r="F1266" i="3"/>
  <c r="F1267" i="3"/>
  <c r="F1269" i="3"/>
  <c r="F1270" i="3"/>
  <c r="F1271" i="3"/>
  <c r="F1272" i="3"/>
  <c r="F1274" i="3"/>
  <c r="F1275" i="3"/>
  <c r="F1276" i="3"/>
  <c r="F1277" i="3"/>
  <c r="F1279" i="3"/>
  <c r="F1280" i="3"/>
  <c r="F1282" i="3"/>
  <c r="F1283" i="3"/>
  <c r="F1284" i="3"/>
  <c r="F1285" i="3"/>
  <c r="F1286" i="3"/>
  <c r="F1287" i="3"/>
  <c r="F1288" i="3"/>
  <c r="F1293" i="3"/>
  <c r="F1294" i="3"/>
  <c r="F1295" i="3"/>
  <c r="F1296" i="3"/>
  <c r="F1301" i="3"/>
  <c r="F1302" i="3"/>
  <c r="F1303" i="3"/>
  <c r="F1304" i="3"/>
  <c r="F1309" i="3"/>
  <c r="F1312" i="3"/>
  <c r="F1313" i="3"/>
  <c r="F1314" i="3"/>
  <c r="F1315" i="3"/>
  <c r="F1316" i="3"/>
  <c r="F1317" i="3"/>
  <c r="F1318" i="3"/>
  <c r="F1319" i="3"/>
  <c r="F1321" i="3"/>
  <c r="F1322" i="3"/>
  <c r="F1323" i="3"/>
  <c r="F1324" i="3"/>
  <c r="F1355" i="3"/>
  <c r="F1356" i="3"/>
  <c r="F1358" i="3"/>
  <c r="F1359" i="3"/>
  <c r="F1361" i="3"/>
  <c r="F1362" i="3"/>
  <c r="F1363" i="3"/>
  <c r="F1364" i="3"/>
  <c r="F1365" i="3"/>
  <c r="F1366" i="3"/>
  <c r="F1367" i="3"/>
  <c r="F1369" i="3"/>
  <c r="F1370" i="3"/>
  <c r="F1371" i="3"/>
  <c r="F1373" i="3"/>
  <c r="F1374" i="3"/>
  <c r="F1376" i="3"/>
  <c r="F1377" i="3"/>
  <c r="F1379" i="3"/>
  <c r="F1380" i="3"/>
  <c r="F1381" i="3"/>
  <c r="F1382" i="3"/>
  <c r="F1393" i="3"/>
  <c r="F1394" i="3"/>
  <c r="F1395" i="3"/>
  <c r="F1396" i="3"/>
  <c r="F1397" i="3"/>
  <c r="F1398" i="3"/>
  <c r="F1399" i="3"/>
  <c r="F1400" i="3"/>
  <c r="F1401" i="3"/>
  <c r="F1402" i="3"/>
  <c r="F1403" i="3"/>
  <c r="F1404" i="3"/>
  <c r="F1405" i="3"/>
  <c r="F1406" i="3"/>
  <c r="F1407" i="3"/>
  <c r="F1408" i="3"/>
  <c r="F1409" i="3"/>
  <c r="F1410" i="3"/>
  <c r="F1411" i="3"/>
  <c r="F1412" i="3"/>
  <c r="F1413" i="3"/>
  <c r="F1414" i="3"/>
  <c r="F1415" i="3"/>
  <c r="F1416" i="3"/>
  <c r="F1417" i="3"/>
  <c r="F1418" i="3"/>
  <c r="F1419" i="3"/>
  <c r="F1420" i="3"/>
  <c r="F1421" i="3"/>
  <c r="F1422" i="3"/>
  <c r="F1423" i="3"/>
  <c r="F1424" i="3"/>
  <c r="F1425" i="3"/>
  <c r="F1426" i="3"/>
  <c r="F1437" i="3"/>
  <c r="F1438" i="3"/>
  <c r="F1439" i="3"/>
  <c r="F1440" i="3"/>
  <c r="F1441" i="3"/>
  <c r="F1442" i="3"/>
  <c r="F1443" i="3"/>
  <c r="F1444" i="3"/>
  <c r="F1445" i="3"/>
  <c r="F1446" i="3"/>
  <c r="F1447" i="3"/>
  <c r="F1448" i="3"/>
  <c r="F1449" i="3"/>
  <c r="F1450" i="3"/>
  <c r="F1451" i="3"/>
  <c r="F1452" i="3"/>
  <c r="F1469" i="3"/>
  <c r="F1470" i="3"/>
  <c r="F1471" i="3"/>
  <c r="F1472" i="3"/>
  <c r="F1473" i="3"/>
  <c r="E143" i="2"/>
  <c r="E140" i="2"/>
  <c r="E137" i="2"/>
  <c r="E129" i="2"/>
  <c r="E130" i="2"/>
  <c r="E131" i="2"/>
  <c r="E132" i="2"/>
  <c r="E133" i="2"/>
  <c r="E134" i="2"/>
  <c r="E135" i="2"/>
  <c r="E119" i="2"/>
  <c r="E120" i="2"/>
  <c r="E121" i="2"/>
  <c r="E122" i="2"/>
  <c r="E123" i="2"/>
  <c r="E124" i="2"/>
  <c r="E125" i="2"/>
  <c r="E126" i="2"/>
  <c r="E127" i="2"/>
  <c r="E128" i="2"/>
  <c r="E109" i="2"/>
  <c r="E110" i="2"/>
  <c r="E111" i="2"/>
  <c r="E112" i="2"/>
  <c r="E113" i="2"/>
  <c r="E114" i="2"/>
  <c r="E115" i="2"/>
  <c r="E116" i="2"/>
  <c r="E117" i="2"/>
  <c r="E118" i="2"/>
  <c r="E108" i="2"/>
  <c r="E107" i="2"/>
  <c r="E106" i="2"/>
  <c r="E103" i="2"/>
  <c r="E102" i="2"/>
  <c r="E99" i="2"/>
  <c r="E101" i="2"/>
  <c r="E100" i="2"/>
  <c r="E92" i="2"/>
  <c r="E94" i="2"/>
  <c r="E93" i="2"/>
  <c r="E86" i="2"/>
  <c r="E76" i="2"/>
  <c r="E70" i="2"/>
  <c r="E72" i="2"/>
  <c r="E71" i="2"/>
  <c r="E67" i="2"/>
  <c r="E69" i="2"/>
  <c r="E68" i="2"/>
  <c r="E64" i="2"/>
  <c r="E66" i="2"/>
  <c r="E65" i="2"/>
  <c r="E63" i="2"/>
  <c r="E62" i="2"/>
  <c r="E61" i="2"/>
  <c r="E60" i="2"/>
  <c r="E56" i="2"/>
  <c r="E58" i="2"/>
  <c r="E57" i="2"/>
  <c r="E54" i="2"/>
  <c r="E52" i="2"/>
  <c r="E49" i="2"/>
  <c r="E48" i="2"/>
  <c r="E47" i="2"/>
  <c r="E46" i="2"/>
  <c r="E45" i="2"/>
  <c r="E29" i="2"/>
  <c r="E28" i="2"/>
  <c r="E19" i="2"/>
  <c r="E27" i="2"/>
  <c r="E26" i="2"/>
  <c r="E17" i="2"/>
  <c r="E18" i="2"/>
  <c r="E20" i="2"/>
  <c r="E21" i="2"/>
  <c r="E22" i="2"/>
  <c r="E23" i="2"/>
  <c r="E24" i="2"/>
  <c r="E25" i="2"/>
  <c r="E30" i="2"/>
  <c r="E31" i="2"/>
  <c r="E16" i="2"/>
  <c r="E9" i="2"/>
  <c r="E10" i="2"/>
  <c r="E11" i="2"/>
  <c r="E12" i="2"/>
  <c r="E13" i="2"/>
  <c r="E14" i="2"/>
  <c r="E15" i="2"/>
  <c r="E8" i="2"/>
  <c r="E5" i="2"/>
  <c r="E6" i="2"/>
  <c r="E7" i="2"/>
  <c r="E32" i="2"/>
  <c r="E33" i="2"/>
  <c r="E34" i="2"/>
  <c r="E35" i="2"/>
  <c r="E36" i="2"/>
  <c r="E37" i="2"/>
  <c r="E38" i="2"/>
  <c r="E39" i="2"/>
  <c r="E40" i="2"/>
  <c r="E41" i="2"/>
  <c r="E42" i="2"/>
  <c r="E43" i="2"/>
  <c r="E44" i="2"/>
  <c r="E50" i="2"/>
  <c r="E51" i="2"/>
  <c r="E53" i="2"/>
  <c r="E55" i="2"/>
  <c r="E73" i="2"/>
  <c r="E74" i="2"/>
  <c r="E75" i="2"/>
  <c r="E77" i="2"/>
  <c r="E78" i="2"/>
  <c r="E79" i="2"/>
  <c r="E80" i="2"/>
  <c r="E81" i="2"/>
  <c r="E82" i="2"/>
  <c r="E83" i="2"/>
  <c r="E84" i="2"/>
  <c r="E85" i="2"/>
  <c r="E87" i="2"/>
  <c r="E88" i="2"/>
  <c r="E89" i="2"/>
  <c r="E90" i="2"/>
  <c r="E91" i="2"/>
  <c r="E95" i="2"/>
  <c r="E96" i="2"/>
  <c r="E97" i="2"/>
  <c r="E98" i="2"/>
  <c r="E104" i="2"/>
  <c r="E105" i="2"/>
  <c r="E136" i="2"/>
  <c r="E138" i="2"/>
  <c r="E139" i="2"/>
  <c r="E141" i="2"/>
  <c r="E142" i="2"/>
  <c r="E144" i="2"/>
  <c r="E4" i="2"/>
  <c r="E614" i="1"/>
  <c r="E615" i="1"/>
  <c r="E613" i="1"/>
  <c r="E612" i="1"/>
  <c r="E611" i="1"/>
  <c r="E610" i="1"/>
  <c r="E599" i="1"/>
  <c r="E600" i="1"/>
  <c r="E601" i="1"/>
  <c r="E602" i="1"/>
  <c r="E603" i="1"/>
  <c r="E604" i="1"/>
  <c r="E605" i="1"/>
  <c r="E606" i="1"/>
  <c r="E607" i="1"/>
  <c r="E608" i="1"/>
  <c r="E609" i="1"/>
  <c r="E598" i="1"/>
  <c r="E595" i="1"/>
  <c r="E596" i="1"/>
  <c r="E597" i="1"/>
  <c r="E594" i="1"/>
  <c r="E591" i="1"/>
  <c r="E592" i="1"/>
  <c r="E593" i="1"/>
  <c r="E590" i="1"/>
  <c r="E577" i="1"/>
  <c r="E578" i="1"/>
  <c r="E579" i="1"/>
  <c r="E576" i="1"/>
  <c r="E573" i="1"/>
  <c r="E574" i="1"/>
  <c r="E575" i="1"/>
  <c r="E572" i="1"/>
  <c r="E569" i="1"/>
  <c r="E570" i="1"/>
  <c r="E571" i="1"/>
  <c r="E568" i="1"/>
  <c r="E564" i="1"/>
  <c r="E565" i="1"/>
  <c r="E566" i="1"/>
  <c r="E567" i="1"/>
  <c r="E563" i="1"/>
  <c r="E560" i="1"/>
  <c r="E561" i="1"/>
  <c r="E562" i="1"/>
  <c r="E559" i="1"/>
  <c r="E556" i="1"/>
  <c r="E557" i="1"/>
  <c r="E558" i="1"/>
  <c r="E555" i="1"/>
  <c r="E550" i="1"/>
  <c r="E551" i="1"/>
  <c r="E552" i="1"/>
  <c r="E553" i="1"/>
  <c r="E547" i="1"/>
  <c r="E548" i="1"/>
  <c r="E549" i="1"/>
  <c r="E546" i="1"/>
  <c r="E543" i="1"/>
  <c r="E544" i="1"/>
  <c r="E545" i="1"/>
  <c r="E542" i="1"/>
  <c r="E538" i="1"/>
  <c r="E539" i="1"/>
  <c r="E540" i="1"/>
  <c r="E537" i="1"/>
  <c r="E533" i="1"/>
  <c r="E534" i="1"/>
  <c r="E535" i="1"/>
  <c r="E532" i="1"/>
  <c r="E531" i="1"/>
  <c r="E528" i="1"/>
  <c r="E529" i="1"/>
  <c r="E530" i="1"/>
  <c r="E527" i="1"/>
  <c r="E515" i="1"/>
  <c r="E516" i="1"/>
  <c r="E517" i="1"/>
  <c r="E518" i="1"/>
  <c r="E519" i="1"/>
  <c r="E520" i="1"/>
  <c r="E521" i="1"/>
  <c r="E522" i="1"/>
  <c r="E523" i="1"/>
  <c r="E524" i="1"/>
  <c r="E525" i="1"/>
  <c r="E512" i="1"/>
  <c r="E513" i="1"/>
  <c r="E514" i="1"/>
  <c r="E511" i="1"/>
  <c r="E498" i="1"/>
  <c r="E499" i="1"/>
  <c r="E500" i="1"/>
  <c r="E501" i="1"/>
  <c r="E502" i="1"/>
  <c r="E503" i="1"/>
  <c r="E496" i="1"/>
  <c r="E495" i="1"/>
  <c r="E489" i="1"/>
  <c r="E490" i="1"/>
  <c r="E491" i="1"/>
  <c r="E492" i="1"/>
  <c r="E493" i="1"/>
  <c r="E494" i="1"/>
  <c r="E488" i="1"/>
  <c r="E478" i="1"/>
  <c r="E423" i="1"/>
  <c r="E424" i="1"/>
  <c r="E425" i="1"/>
  <c r="E422" i="1"/>
  <c r="E404" i="1"/>
  <c r="E403" i="1"/>
  <c r="E383" i="1"/>
  <c r="E384" i="1"/>
  <c r="E385" i="1"/>
  <c r="E382" i="1"/>
  <c r="E362" i="1"/>
  <c r="E363" i="1"/>
  <c r="E364" i="1"/>
  <c r="E361" i="1"/>
  <c r="E357" i="1"/>
  <c r="E351" i="1"/>
  <c r="E352" i="1"/>
  <c r="E353" i="1"/>
  <c r="E354" i="1"/>
  <c r="E355" i="1"/>
  <c r="E350" i="1"/>
  <c r="E346" i="1"/>
  <c r="E347" i="1"/>
  <c r="E348" i="1"/>
  <c r="E345" i="1"/>
  <c r="E188" i="1"/>
  <c r="E178" i="1"/>
  <c r="E179" i="1"/>
  <c r="E180" i="1"/>
  <c r="E181" i="1"/>
  <c r="E182" i="1"/>
  <c r="E183" i="1"/>
  <c r="E184" i="1"/>
  <c r="E185" i="1"/>
  <c r="E186" i="1"/>
  <c r="E187" i="1"/>
  <c r="E177" i="1"/>
  <c r="E56" i="1"/>
  <c r="E57" i="1"/>
  <c r="E58" i="1"/>
  <c r="E59" i="1"/>
  <c r="E60" i="1"/>
  <c r="E61" i="1"/>
  <c r="E62" i="1"/>
  <c r="E63" i="1"/>
  <c r="E64" i="1"/>
  <c r="E65" i="1"/>
  <c r="E66" i="1"/>
  <c r="E55" i="1"/>
  <c r="E52" i="1"/>
  <c r="E53" i="1"/>
  <c r="E54" i="1"/>
  <c r="E51" i="1"/>
  <c r="E4" i="1"/>
  <c r="E5" i="1"/>
  <c r="E6" i="1"/>
  <c r="E7" i="1"/>
  <c r="E9" i="1"/>
  <c r="E10" i="1"/>
  <c r="E11" i="1"/>
  <c r="E12" i="1"/>
  <c r="E14" i="1"/>
  <c r="E15" i="1"/>
  <c r="E16" i="1"/>
  <c r="E17" i="1"/>
  <c r="E18" i="1"/>
  <c r="E19" i="1"/>
  <c r="E20" i="1"/>
  <c r="E21" i="1"/>
  <c r="E22" i="1"/>
  <c r="E24" i="1"/>
  <c r="E25" i="1"/>
  <c r="E26" i="1"/>
  <c r="E27" i="1"/>
  <c r="E30" i="1"/>
  <c r="E31" i="1"/>
  <c r="E32" i="1"/>
  <c r="E33" i="1"/>
  <c r="E34" i="1"/>
  <c r="E36" i="1"/>
  <c r="E37" i="1"/>
  <c r="E38" i="1"/>
  <c r="E39" i="1"/>
  <c r="E40" i="1"/>
  <c r="E41" i="1"/>
  <c r="E42" i="1"/>
  <c r="E43" i="1"/>
  <c r="E45" i="1"/>
  <c r="E47" i="1"/>
  <c r="E48" i="1"/>
  <c r="E49" i="1"/>
  <c r="E50" i="1"/>
  <c r="E67" i="1"/>
  <c r="E68" i="1"/>
  <c r="E69" i="1"/>
  <c r="E70" i="1"/>
  <c r="E72" i="1"/>
  <c r="E73" i="1"/>
  <c r="E74" i="1"/>
  <c r="E75" i="1"/>
  <c r="E77" i="1"/>
  <c r="E78" i="1"/>
  <c r="E79" i="1"/>
  <c r="E80" i="1"/>
  <c r="E82" i="1"/>
  <c r="E83" i="1"/>
  <c r="E84" i="1"/>
  <c r="E85" i="1"/>
  <c r="E87" i="1"/>
  <c r="E88" i="1"/>
  <c r="E89" i="1"/>
  <c r="E90" i="1"/>
  <c r="E92" i="1"/>
  <c r="E93" i="1"/>
  <c r="E94" i="1"/>
  <c r="E95" i="1"/>
  <c r="E96" i="1"/>
  <c r="E97" i="1"/>
  <c r="E98" i="1"/>
  <c r="E99" i="1"/>
  <c r="E100" i="1"/>
  <c r="E101" i="1"/>
  <c r="E102" i="1"/>
  <c r="E103" i="1"/>
  <c r="E104" i="1"/>
  <c r="E106" i="1"/>
  <c r="E107" i="1"/>
  <c r="E108" i="1"/>
  <c r="E109" i="1"/>
  <c r="E110" i="1"/>
  <c r="E111" i="1"/>
  <c r="E112" i="1"/>
  <c r="E113" i="1"/>
  <c r="E114" i="1"/>
  <c r="E115" i="1"/>
  <c r="E116" i="1"/>
  <c r="E117" i="1"/>
  <c r="E118" i="1"/>
  <c r="E119" i="1"/>
  <c r="E120" i="1"/>
  <c r="E121" i="1"/>
  <c r="E122" i="1"/>
  <c r="E123" i="1"/>
  <c r="E124" i="1"/>
  <c r="E125" i="1"/>
  <c r="E126" i="1"/>
  <c r="E127" i="1"/>
  <c r="E128" i="1"/>
  <c r="E129" i="1"/>
  <c r="E131" i="1"/>
  <c r="E132" i="1"/>
  <c r="E133" i="1"/>
  <c r="E134" i="1"/>
  <c r="E136" i="1"/>
  <c r="E137" i="1"/>
  <c r="E138" i="1"/>
  <c r="E139" i="1"/>
  <c r="E140" i="1"/>
  <c r="E141" i="1"/>
  <c r="E143" i="1"/>
  <c r="E144" i="1"/>
  <c r="E145" i="1"/>
  <c r="E146" i="1"/>
  <c r="E147" i="1"/>
  <c r="E148" i="1"/>
  <c r="E150" i="1"/>
  <c r="E151" i="1"/>
  <c r="E152" i="1"/>
  <c r="E153" i="1"/>
  <c r="E154" i="1"/>
  <c r="E155" i="1"/>
  <c r="E157" i="1"/>
  <c r="E158" i="1"/>
  <c r="E159" i="1"/>
  <c r="E160" i="1"/>
  <c r="E161" i="1"/>
  <c r="E162" i="1"/>
  <c r="E164" i="1"/>
  <c r="E165" i="1"/>
  <c r="E166" i="1"/>
  <c r="E167" i="1"/>
  <c r="E168" i="1"/>
  <c r="E169" i="1"/>
  <c r="E171" i="1"/>
  <c r="E172" i="1"/>
  <c r="E173" i="1"/>
  <c r="E174" i="1"/>
  <c r="E175" i="1"/>
  <c r="E176"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2" i="1"/>
  <c r="E243" i="1"/>
  <c r="E244" i="1"/>
  <c r="E245" i="1"/>
  <c r="E247" i="1"/>
  <c r="E248" i="1"/>
  <c r="E249" i="1"/>
  <c r="E250" i="1"/>
  <c r="E252" i="1"/>
  <c r="E253" i="1"/>
  <c r="E254" i="1"/>
  <c r="E255" i="1"/>
  <c r="E256" i="1"/>
  <c r="E257" i="1"/>
  <c r="E258" i="1"/>
  <c r="E259" i="1"/>
  <c r="E260" i="1"/>
  <c r="E261" i="1"/>
  <c r="E262" i="1"/>
  <c r="E263" i="1"/>
  <c r="E264" i="1"/>
  <c r="E265" i="1"/>
  <c r="E266" i="1"/>
  <c r="E267" i="1"/>
  <c r="E268" i="1"/>
  <c r="E269" i="1"/>
  <c r="E270" i="1"/>
  <c r="E271" i="1"/>
  <c r="E272" i="1"/>
  <c r="E274" i="1"/>
  <c r="E275" i="1"/>
  <c r="E276" i="1"/>
  <c r="E277" i="1"/>
  <c r="E279" i="1"/>
  <c r="E280" i="1"/>
  <c r="E281" i="1"/>
  <c r="E282" i="1"/>
  <c r="E283" i="1"/>
  <c r="E284" i="1"/>
  <c r="E285" i="1"/>
  <c r="E286" i="1"/>
  <c r="E287" i="1"/>
  <c r="E290" i="1"/>
  <c r="E291" i="1"/>
  <c r="E292" i="1"/>
  <c r="E293" i="1"/>
  <c r="E294" i="1"/>
  <c r="E295" i="1"/>
  <c r="E298" i="1"/>
  <c r="E299" i="1"/>
  <c r="E300" i="1"/>
  <c r="E301" i="1"/>
  <c r="E302" i="1"/>
  <c r="E303" i="1"/>
  <c r="E304" i="1"/>
  <c r="E306" i="1"/>
  <c r="E307" i="1"/>
  <c r="E308" i="1"/>
  <c r="E309" i="1"/>
  <c r="E310" i="1"/>
  <c r="E313" i="1"/>
  <c r="E314" i="1"/>
  <c r="E315" i="1"/>
  <c r="E316" i="1"/>
  <c r="E317" i="1"/>
  <c r="E318" i="1"/>
  <c r="E319" i="1"/>
  <c r="E320" i="1"/>
  <c r="E321" i="1"/>
  <c r="E322" i="1"/>
  <c r="E323" i="1"/>
  <c r="E324" i="1"/>
  <c r="E325" i="1"/>
  <c r="E327" i="1"/>
  <c r="E328" i="1"/>
  <c r="E329" i="1"/>
  <c r="E330" i="1"/>
  <c r="E331" i="1"/>
  <c r="E332" i="1"/>
  <c r="E333" i="1"/>
  <c r="E334" i="1"/>
  <c r="E335" i="1"/>
  <c r="E336" i="1"/>
  <c r="E337" i="1"/>
  <c r="E338" i="1"/>
  <c r="E339" i="1"/>
  <c r="E340" i="1"/>
  <c r="E341" i="1"/>
  <c r="E342" i="1"/>
  <c r="E343" i="1"/>
  <c r="E358" i="1"/>
  <c r="E359" i="1"/>
  <c r="E365" i="1"/>
  <c r="E366" i="1"/>
  <c r="E367" i="1"/>
  <c r="E368" i="1"/>
  <c r="E369" i="1"/>
  <c r="E370" i="1"/>
  <c r="E371" i="1"/>
  <c r="E372" i="1"/>
  <c r="E375" i="1"/>
  <c r="E376" i="1"/>
  <c r="E377" i="1"/>
  <c r="E378" i="1"/>
  <c r="E379" i="1"/>
  <c r="E380" i="1"/>
  <c r="E386" i="1"/>
  <c r="E387" i="1"/>
  <c r="E388" i="1"/>
  <c r="E389" i="1"/>
  <c r="E390" i="1"/>
  <c r="E391" i="1"/>
  <c r="E392" i="1"/>
  <c r="E393" i="1"/>
  <c r="E394" i="1"/>
  <c r="E395" i="1"/>
  <c r="E396" i="1"/>
  <c r="E397" i="1"/>
  <c r="E398" i="1"/>
  <c r="E399" i="1"/>
  <c r="E400" i="1"/>
  <c r="E401" i="1"/>
  <c r="E405" i="1"/>
  <c r="E406" i="1"/>
  <c r="E407" i="1"/>
  <c r="E408" i="1"/>
  <c r="E409" i="1"/>
  <c r="E410" i="1"/>
  <c r="E411" i="1"/>
  <c r="E412" i="1"/>
  <c r="E413" i="1"/>
  <c r="E414" i="1"/>
  <c r="E415" i="1"/>
  <c r="E416" i="1"/>
  <c r="E417" i="1"/>
  <c r="E418" i="1"/>
  <c r="E419" i="1"/>
  <c r="E420" i="1"/>
  <c r="E427" i="1"/>
  <c r="E428" i="1"/>
  <c r="E429" i="1"/>
  <c r="E430" i="1"/>
  <c r="E431" i="1"/>
  <c r="E432" i="1"/>
  <c r="E433" i="1"/>
  <c r="E434" i="1"/>
  <c r="E435" i="1"/>
  <c r="E436" i="1"/>
  <c r="E437" i="1"/>
  <c r="E438" i="1"/>
  <c r="E439" i="1"/>
  <c r="E440" i="1"/>
  <c r="E441" i="1"/>
  <c r="E442" i="1"/>
  <c r="E443" i="1"/>
  <c r="E445" i="1"/>
  <c r="E446" i="1"/>
  <c r="E447" i="1"/>
  <c r="E448" i="1"/>
  <c r="E449" i="1"/>
  <c r="E450" i="1"/>
  <c r="E451" i="1"/>
  <c r="E452" i="1"/>
  <c r="E453" i="1"/>
  <c r="E454" i="1"/>
  <c r="E455" i="1"/>
  <c r="E456" i="1"/>
  <c r="E457" i="1"/>
  <c r="E458" i="1"/>
  <c r="E459" i="1"/>
  <c r="E460" i="1"/>
  <c r="E461" i="1"/>
  <c r="E462" i="1"/>
  <c r="E463" i="1"/>
  <c r="E465" i="1"/>
  <c r="E466" i="1"/>
  <c r="E467" i="1"/>
  <c r="E468" i="1"/>
  <c r="E469" i="1"/>
  <c r="E470" i="1"/>
  <c r="E471" i="1"/>
  <c r="E472" i="1"/>
  <c r="E473" i="1"/>
  <c r="E474" i="1"/>
  <c r="E475" i="1"/>
  <c r="E476" i="1"/>
  <c r="E477" i="1"/>
  <c r="E479" i="1"/>
  <c r="E480" i="1"/>
  <c r="E481" i="1"/>
  <c r="E482" i="1"/>
  <c r="E483" i="1"/>
  <c r="E484" i="1"/>
  <c r="E485" i="1"/>
  <c r="E486" i="1"/>
  <c r="E487" i="1"/>
  <c r="E497" i="1"/>
  <c r="E506" i="1"/>
  <c r="E507" i="1"/>
  <c r="E508" i="1"/>
  <c r="E509" i="1"/>
  <c r="E510" i="1"/>
  <c r="E580" i="1"/>
  <c r="E581" i="1"/>
  <c r="E582" i="1"/>
  <c r="E583" i="1"/>
  <c r="E585" i="1"/>
  <c r="E586" i="1"/>
  <c r="E587" i="1"/>
  <c r="E588" i="1"/>
</calcChain>
</file>

<file path=xl/sharedStrings.xml><?xml version="1.0" encoding="utf-8"?>
<sst xmlns="http://schemas.openxmlformats.org/spreadsheetml/2006/main" count="19818" uniqueCount="5982">
  <si>
    <t>Constructeur</t>
  </si>
  <si>
    <t>ID de Commande</t>
  </si>
  <si>
    <t>PA € HT</t>
  </si>
  <si>
    <t>€ HT</t>
  </si>
  <si>
    <t>Série</t>
  </si>
  <si>
    <t>Couleur</t>
  </si>
  <si>
    <t>Composition</t>
  </si>
  <si>
    <t>Imprimantes</t>
  </si>
  <si>
    <t>ml</t>
  </si>
  <si>
    <t>pages</t>
  </si>
  <si>
    <t>CODE EAN</t>
  </si>
  <si>
    <t>Brother</t>
  </si>
  <si>
    <t>B8B123B/CLXL</t>
  </si>
  <si>
    <t>LC123</t>
  </si>
  <si>
    <t>Pack 4 Couleurs</t>
  </si>
  <si>
    <r>
      <t>SS</t>
    </r>
    <r>
      <rPr>
        <sz val="14"/>
        <color rgb="FF0066FF"/>
        <rFont val="Wingdings"/>
        <charset val="2"/>
      </rPr>
      <t>S</t>
    </r>
    <r>
      <rPr>
        <sz val="14"/>
        <color rgb="FFFF00FF"/>
        <rFont val="Wingdings"/>
        <charset val="2"/>
      </rPr>
      <t>S</t>
    </r>
    <r>
      <rPr>
        <sz val="14"/>
        <color rgb="FFFFFF00"/>
        <rFont val="Wingdings"/>
        <charset val="2"/>
      </rPr>
      <t>S</t>
    </r>
  </si>
  <si>
    <t>2B-1C-1M-1Y</t>
  </si>
  <si>
    <t>BROTHER DCP J132 W, J152 W, J172 W, J4110 DW, J552 DW, J752 DW, MFC J245, MFC , J4410 DW, J4510 DW, J4610 DW, J470 DW, J4710 DW, J650 DW, J6520 DW, J6720 DW, J6920 DW, J870 DW, MFC  6720 DW</t>
  </si>
  <si>
    <t>-</t>
  </si>
  <si>
    <t>C8B123B</t>
  </si>
  <si>
    <t>LC121/LC123 B</t>
  </si>
  <si>
    <t>Noir</t>
  </si>
  <si>
    <t>S</t>
  </si>
  <si>
    <t>1B</t>
  </si>
  <si>
    <t>BROTHER MFC J 4410 DW, J 4510 DW, J 4610 DW, J 4710 DW, J 6920 DW, 6720 DW, DCP J 4110 W, J 752 DW, J 552 DW, J 152 W, J 132 W</t>
  </si>
  <si>
    <t>C8B123C</t>
  </si>
  <si>
    <t>LC121/LC123 C</t>
  </si>
  <si>
    <t>Cyan</t>
  </si>
  <si>
    <t>1C</t>
  </si>
  <si>
    <t>C8B123M</t>
  </si>
  <si>
    <t>LC121/LC123 M</t>
  </si>
  <si>
    <t>Magenta</t>
  </si>
  <si>
    <t>1M</t>
  </si>
  <si>
    <t>BROTHER MFC J 4410 DW, J 4510 DW, J 4610 DW, J 4710 DW, J 6920 DW, DCP J 4110 W, J 752 DW, J 552 DW, J 152 W, J 132 W</t>
  </si>
  <si>
    <t>C8B123Y</t>
  </si>
  <si>
    <t>LC121/LC123 Y</t>
  </si>
  <si>
    <t>Jaune</t>
  </si>
  <si>
    <t>1Y</t>
  </si>
  <si>
    <t>B8B1240XLB/CLXL</t>
  </si>
  <si>
    <t>LC1220/1240/1280</t>
  </si>
  <si>
    <t>BROTHER MFC J 6510 DW, J 6710 DW, J 6910 DW, J 825 DW, J 625 DW, J 430 W, J 5910 DW, DCP J 525 W, J 725 DW, J 925 DW</t>
  </si>
  <si>
    <t>C8B1240XLB</t>
  </si>
  <si>
    <t>LC1220/1240/1280 B</t>
  </si>
  <si>
    <t>C8B1240XLC</t>
  </si>
  <si>
    <t>LC1220/1240/1280 C</t>
  </si>
  <si>
    <t>C8B1240XLM</t>
  </si>
  <si>
    <t>LC1220/1240/1280 M</t>
  </si>
  <si>
    <t>C8B1240XLY</t>
  </si>
  <si>
    <t>LC1220/1240/1280 Y</t>
  </si>
  <si>
    <t>B8B127XL/125XLXL</t>
  </si>
  <si>
    <t>LC125/127</t>
  </si>
  <si>
    <t>BROTHER MFC J 4410 DW, J 4510 DW, J 4610 DW, J 4710 DW, DCP J 4110 W</t>
  </si>
  <si>
    <t>C8B125XLC</t>
  </si>
  <si>
    <t>LC125 C</t>
  </si>
  <si>
    <t>C8B125XLM</t>
  </si>
  <si>
    <t>LC125 M</t>
  </si>
  <si>
    <t>C8B125XLY</t>
  </si>
  <si>
    <t>LC125 Y</t>
  </si>
  <si>
    <t>C8B127XLB</t>
  </si>
  <si>
    <t>LC127 Bk</t>
  </si>
  <si>
    <t>C8B129XLB</t>
  </si>
  <si>
    <t>LC129 Bk</t>
  </si>
  <si>
    <t>Brother MFC-J6520DW, MFC-J6720DW, MFC-J6920DW</t>
  </si>
  <si>
    <t>C8B12EB</t>
  </si>
  <si>
    <t>LC12EB</t>
  </si>
  <si>
    <t>Brother MFC-J 6925 DW</t>
  </si>
  <si>
    <t>C8B12EC</t>
  </si>
  <si>
    <t>LC12EC</t>
  </si>
  <si>
    <t>C8B12EM</t>
  </si>
  <si>
    <t>LC12EM</t>
  </si>
  <si>
    <t>C8B12EY</t>
  </si>
  <si>
    <t>LC12EY</t>
  </si>
  <si>
    <t>B8B223B/CL</t>
  </si>
  <si>
    <t>LC223 BK</t>
  </si>
  <si>
    <r>
      <t>S</t>
    </r>
    <r>
      <rPr>
        <sz val="14"/>
        <color rgb="FF0066FF"/>
        <rFont val="Wingdings"/>
        <charset val="2"/>
      </rPr>
      <t>S</t>
    </r>
    <r>
      <rPr>
        <sz val="14"/>
        <color rgb="FFFF00FF"/>
        <rFont val="Wingdings"/>
        <charset val="2"/>
      </rPr>
      <t>S</t>
    </r>
    <r>
      <rPr>
        <sz val="14"/>
        <color rgb="FFFFFF00"/>
        <rFont val="Wingdings"/>
        <charset val="2"/>
      </rPr>
      <t>S</t>
    </r>
  </si>
  <si>
    <t>1B-1C-1M-1Y</t>
  </si>
  <si>
    <t>Brother DCP-J 562 DW, DCP-J 4120 DW, MFC-J 480 DW, MFC-J 680 DW, MFC-J 880 DW, MFC-J 1100 Series, MFC-J 1140 W, MFC-J 1150 DW, MFC-J 1170 DW, MFC-J 1180 DWT, MFC-J 4420 DW, MFC-J 4425 DW, MFC-J 4620 DW, MFC-J 4625 DW, MFC-J 5320 DW, MFC-J 5600 Series, MFC-J 5620 DW, MFC-J 5625 DW, MFC-J 5720 DW</t>
  </si>
  <si>
    <t>C8B223B</t>
  </si>
  <si>
    <t>C8B223C</t>
  </si>
  <si>
    <t>LC223 Cy</t>
  </si>
  <si>
    <t>C8B223M</t>
  </si>
  <si>
    <t>LC223 MG</t>
  </si>
  <si>
    <t>C8B223Y</t>
  </si>
  <si>
    <t>LC223 YL</t>
  </si>
  <si>
    <t>B8B225XL/227XL</t>
  </si>
  <si>
    <t>LC225/227</t>
  </si>
  <si>
    <t>BROTHER MFC-J 4425 DW, 4625 DW, 4420 DW, 4620 DW, DCP J 4120 DW</t>
  </si>
  <si>
    <t>B8B225XL/229XL</t>
  </si>
  <si>
    <t>LC225/229</t>
  </si>
  <si>
    <t>BROTHER MFC-J 5600 Series, 5620 DW, 5320 DW, 5625 DW, 5720 DW</t>
  </si>
  <si>
    <t>C8B225XLC</t>
  </si>
  <si>
    <t>LC225 CY</t>
  </si>
  <si>
    <t>BROTHER MFC-J 4425 DW, 4625 DW, 5600 Series, 5620 DW, 5320 DW, 5625 DW, 4420 DW, 4620 DW, 5720 DW, DCP J 4120 DW</t>
  </si>
  <si>
    <t>C8B225XLM</t>
  </si>
  <si>
    <t>LC225 MG</t>
  </si>
  <si>
    <t>C8B225XLY</t>
  </si>
  <si>
    <t>LC225 YL</t>
  </si>
  <si>
    <t>C8B227XLB</t>
  </si>
  <si>
    <t>LC227 BK</t>
  </si>
  <si>
    <t>C8B229XLB</t>
  </si>
  <si>
    <t>LC229 BK</t>
  </si>
  <si>
    <t>B8B22UB/CL</t>
  </si>
  <si>
    <t>LC22U</t>
  </si>
  <si>
    <t>Brother DCP J 785 DW, MFC-J 985 DW</t>
  </si>
  <si>
    <t>C8B22UB</t>
  </si>
  <si>
    <t>LC22UB</t>
  </si>
  <si>
    <t>C8B22UC</t>
  </si>
  <si>
    <t>LC22UC</t>
  </si>
  <si>
    <t>C8B22UM</t>
  </si>
  <si>
    <t>LC22UM</t>
  </si>
  <si>
    <t>C8B22UY</t>
  </si>
  <si>
    <t>LC22UY</t>
  </si>
  <si>
    <t>C8B3213B</t>
  </si>
  <si>
    <t xml:space="preserve"> LC3213</t>
  </si>
  <si>
    <t>Brother DCP J 572 DW, J 770 Series, J 772 DW, J 774 DW, MFC-J 490 Series, 491 DW, 497 DW, 890 DW, 890 Series, 895 DW</t>
  </si>
  <si>
    <t>C8B3213C</t>
  </si>
  <si>
    <t>C8B3213M</t>
  </si>
  <si>
    <t>C8B3213Y</t>
  </si>
  <si>
    <t>Yellow</t>
  </si>
  <si>
    <t>B8B3213B/CL</t>
  </si>
  <si>
    <t>C8B3217B</t>
  </si>
  <si>
    <t>LC3217BK</t>
  </si>
  <si>
    <t>Brother MFC-J 5330 DW, MFC-J 5330 DW XL, MFC-J 5335 DW, MFC-J 5730 DW, MFC-J 5830 DW, MFC-J 5930 DW, MFC-J 6530 DW, MFC-J 6535 DW, MFC-J 6535 DW XL, MFC-J 6730 DW, MFC-J 6930 DW, MFC-J 6935 DW</t>
  </si>
  <si>
    <t>B8B3219XLB/CL</t>
  </si>
  <si>
    <t>LC3219</t>
  </si>
  <si>
    <t>C8B3219XLB</t>
  </si>
  <si>
    <t>C8B3219XLC</t>
  </si>
  <si>
    <t>LC3219 C</t>
  </si>
  <si>
    <t>C8B3219XLM</t>
  </si>
  <si>
    <t>LC3219 M</t>
  </si>
  <si>
    <t>C8B3219XLY</t>
  </si>
  <si>
    <t>LC3219 Y</t>
  </si>
  <si>
    <t>C8B3233B</t>
  </si>
  <si>
    <t>LC3233B</t>
  </si>
  <si>
    <t>Brother DCP J 1100 DW / MFC-J 1300 DW</t>
  </si>
  <si>
    <t>3700654296169</t>
  </si>
  <si>
    <t>C8B3233C</t>
  </si>
  <si>
    <t>LC3233C</t>
  </si>
  <si>
    <t>3700654296176</t>
  </si>
  <si>
    <t>C8B3233M</t>
  </si>
  <si>
    <t>LC3233M</t>
  </si>
  <si>
    <t>3700654296183</t>
  </si>
  <si>
    <t>C8B3233Y</t>
  </si>
  <si>
    <t>LC3233Y</t>
  </si>
  <si>
    <t>3700654296190</t>
  </si>
  <si>
    <t>C8B3235B</t>
  </si>
  <si>
    <t>LC3235B</t>
  </si>
  <si>
    <t>3700654296312</t>
  </si>
  <si>
    <t>C8B3235C</t>
  </si>
  <si>
    <t>LC3235C</t>
  </si>
  <si>
    <t>3700654296329</t>
  </si>
  <si>
    <t>C8B3235M</t>
  </si>
  <si>
    <t>LC3235M</t>
  </si>
  <si>
    <t>3700654296336</t>
  </si>
  <si>
    <t>C8B3235Y</t>
  </si>
  <si>
    <t>LC3235Y</t>
  </si>
  <si>
    <t>3700654296343</t>
  </si>
  <si>
    <t>C8B3237B</t>
  </si>
  <si>
    <t>LC3237B</t>
  </si>
  <si>
    <t>3700654293830</t>
  </si>
  <si>
    <t>C8B3237C</t>
  </si>
  <si>
    <t>LC3237C</t>
  </si>
  <si>
    <t>3700654293847</t>
  </si>
  <si>
    <t>C8B3237M</t>
  </si>
  <si>
    <t>LC3237M</t>
  </si>
  <si>
    <t>3700654293854</t>
  </si>
  <si>
    <t>C8B3237Y</t>
  </si>
  <si>
    <t>LC3237Y</t>
  </si>
  <si>
    <t>3700654293861</t>
  </si>
  <si>
    <t>C8B3239XLB</t>
  </si>
  <si>
    <t>LC3239XLB</t>
  </si>
  <si>
    <t>3700654293915</t>
  </si>
  <si>
    <t>C8B3239XLC</t>
  </si>
  <si>
    <t>LC3239XLC</t>
  </si>
  <si>
    <t>3700654293922</t>
  </si>
  <si>
    <t>C8B3239XLM</t>
  </si>
  <si>
    <t>LC3239XLM</t>
  </si>
  <si>
    <t>3700654293939</t>
  </si>
  <si>
    <t>C8B3239XLY</t>
  </si>
  <si>
    <t>LC3239XLY</t>
  </si>
  <si>
    <t>3700654293946</t>
  </si>
  <si>
    <t>C8B800B</t>
  </si>
  <si>
    <t>LC800B</t>
  </si>
  <si>
    <t>Brother Fax 1920 C, 1815 C, 1820 C, Intellifax 1815 C, 1820 C, 1920 CN, MFC 3220 CN, 3220 C, 3320 CN, 3420 C, 3820 CN, PPF 1820 C</t>
  </si>
  <si>
    <t>C8B800C</t>
  </si>
  <si>
    <t>LC800C</t>
  </si>
  <si>
    <t>C8B800M</t>
  </si>
  <si>
    <t>LC800M</t>
  </si>
  <si>
    <t>C8B800Y</t>
  </si>
  <si>
    <t>LC800Y</t>
  </si>
  <si>
    <t>B8B900B/CLXL</t>
  </si>
  <si>
    <t>LC900</t>
  </si>
  <si>
    <t>BROTHER DCP 340 CW, 110 C, 310 CN, 115 C, 315 CN, 120 C, MFC 620, 210 C, 410 CN, 820 CN, 620 CN, 5840 CN, 5440 CN, 3240, 3240 C, 3340 CN, 215 C, 425 CN, 640 CW, 820 CW, Fax 1940 CN, 1840 C, 1835 C</t>
  </si>
  <si>
    <t>C8B900B</t>
  </si>
  <si>
    <t>LC900 BK</t>
  </si>
  <si>
    <t>C8B900C</t>
  </si>
  <si>
    <t>LC900 C</t>
  </si>
  <si>
    <t>C8B900M</t>
  </si>
  <si>
    <t>LC900 M</t>
  </si>
  <si>
    <t>C8B900Y</t>
  </si>
  <si>
    <t>LC900 Y</t>
  </si>
  <si>
    <t>B8B970/1000B/CLXL</t>
  </si>
  <si>
    <t>LC970/LC1000</t>
  </si>
  <si>
    <t>BROTHER MFC 5860 CN, 845 CW, 240 C, 440 CN, 660 CN, 5460 CN, 3360 C, 465 CN, 680 CN, 885 CW, DCP 540 CN, 750 CW, 130 C, 330 C, 350 C, 357 C, 560 CN, 770 CW, Fax 1355, 1360, 1560, 1460</t>
  </si>
  <si>
    <t>C8B970/1000B</t>
  </si>
  <si>
    <t>LC970/LC1000 B</t>
  </si>
  <si>
    <t>C8B970/1000C</t>
  </si>
  <si>
    <t>LC970/LC1000 C</t>
  </si>
  <si>
    <t>C8B970/1000M</t>
  </si>
  <si>
    <t>LC970/LC1000 M</t>
  </si>
  <si>
    <t>C8B970/1000Y</t>
  </si>
  <si>
    <t>LC970/LC1000 Y</t>
  </si>
  <si>
    <t>B8B980/1100B/CLXL</t>
  </si>
  <si>
    <t>LC980/LC1100</t>
  </si>
  <si>
    <t>BROTHER DCP 145 C, 165 C, 163 C, 167 C, 195 C, 365 CN, 375 CW, MFC 250 C, 290 C, 255 CW, 295 CN</t>
  </si>
  <si>
    <t>C8B980/1100B</t>
  </si>
  <si>
    <t>LC980/LC1100 B</t>
  </si>
  <si>
    <t>C8B980/1100C</t>
  </si>
  <si>
    <t>LC980/LC1100 C</t>
  </si>
  <si>
    <t>C8B980/1100M</t>
  </si>
  <si>
    <t>LC980/LC1100 M</t>
  </si>
  <si>
    <t>C8B980/1100Y</t>
  </si>
  <si>
    <t>LC980/LC1100 Y</t>
  </si>
  <si>
    <t>B8B985B/CLXL</t>
  </si>
  <si>
    <t>LC985</t>
  </si>
  <si>
    <t>BROTHER DCP J 125, J 315 W, J 515 W, MFC J 220, J 265 W, J 410, J 415 W</t>
  </si>
  <si>
    <t>C8B985B</t>
  </si>
  <si>
    <t>LC985 BK</t>
  </si>
  <si>
    <t>C8B985C</t>
  </si>
  <si>
    <t>LC985 C</t>
  </si>
  <si>
    <t>C8B985M</t>
  </si>
  <si>
    <t>LC985 M</t>
  </si>
  <si>
    <t>C8B985Y</t>
  </si>
  <si>
    <t>LC985 Y</t>
  </si>
  <si>
    <t>Canon</t>
  </si>
  <si>
    <t>B8C03/06B/CL</t>
  </si>
  <si>
    <t>BCI3EBK/C/M/Y/PC/PM</t>
  </si>
  <si>
    <t>Pack 6 Couleurs</t>
  </si>
  <si>
    <r>
      <t>S</t>
    </r>
    <r>
      <rPr>
        <sz val="14"/>
        <color rgb="FF0066FF"/>
        <rFont val="Wingdings"/>
        <charset val="2"/>
      </rPr>
      <t>S</t>
    </r>
    <r>
      <rPr>
        <sz val="14"/>
        <color rgb="FFFF00FF"/>
        <rFont val="Wingdings"/>
        <charset val="2"/>
      </rPr>
      <t>S</t>
    </r>
    <r>
      <rPr>
        <sz val="14"/>
        <color rgb="FFFFFF00"/>
        <rFont val="Wingdings"/>
        <charset val="2"/>
      </rPr>
      <t>S</t>
    </r>
    <r>
      <rPr>
        <sz val="14"/>
        <color rgb="FF99CCFF"/>
        <rFont val="Wingdings"/>
        <charset val="2"/>
      </rPr>
      <t>S</t>
    </r>
    <r>
      <rPr>
        <sz val="14"/>
        <color rgb="FFFF99FF"/>
        <rFont val="Wingdings"/>
        <charset val="2"/>
      </rPr>
      <t>S</t>
    </r>
  </si>
  <si>
    <t>1B-1C-1M-1Y-1LC-1LM</t>
  </si>
  <si>
    <t>CANON Multipass C 400, F 30, F 50, F 60, F 80, C 755, C 100, C 600 F, BJC 3010, 6000, 6100, 3000, 6200, 6200 S, 6500, I 560 X, 550 X, 650, 850, 6500, 560, 865, Pixus 560 I, 865 R, 6100 I, 850 I, 550 I /MPF 30, 50, 60, 80, S 530, 535 PD, 520 X, 630 N,</t>
  </si>
  <si>
    <t>C8C03B</t>
  </si>
  <si>
    <t>BCI3EBK</t>
  </si>
  <si>
    <t>C8C03/06C</t>
  </si>
  <si>
    <t>BCI3EC</t>
  </si>
  <si>
    <t>CANON Multipass C 400, F 30, F 50, F 60, F 80, MP 700, MP 730, C 755, C 100, C 600 F, Pixus MP 740, 700, 770, 730, BJC 3010, 6000, 6100, 3000, 6200, 6200 S, 6500, I 550 X, 6100, 650, 550, 850, 6500, Imageclass MP 700, MP 730, MPC 400, MP 740, MPC 600</t>
  </si>
  <si>
    <t>C8C03/06M</t>
  </si>
  <si>
    <t>BCI3EM</t>
  </si>
  <si>
    <t>C8C03/06PB</t>
  </si>
  <si>
    <t>BCI3EPBK</t>
  </si>
  <si>
    <t>Photo Noir</t>
  </si>
  <si>
    <t>CANON Pixus 990 I, 9900 I, 860 I, 900 PD, 9100 I, 960 I, 865 R, 950 I, I 9900, 9950, 9100, 960, 900 D, 950, 905 D, 865, 965, 860, 990, BJ 535 PD, 895 PD, F 9000, S 800, 820 D, 900, 9000, 820, 830 D, ImageclassMP 760, Pixus MP 750, 760, 780, Pixma M</t>
  </si>
  <si>
    <t>C8C03/06PC</t>
  </si>
  <si>
    <t>BCI3EPC</t>
  </si>
  <si>
    <t>Cyan Clair</t>
  </si>
  <si>
    <t>1LC</t>
  </si>
  <si>
    <t>CANON Pixus 990 I, 9900 I, 860 I, 900 PD, 9100 I, 960 I, 950 I, I 9900, 9950, 9100, 960, 900 D, 950, 905 D, 965, 860, 990, BJ 535 PD, 895 PD, F 9000, S 800, 820 D, 900, 9000, 820, 830 D, Pixma IP 6100 D, 6000 D, 8500, BJC 8200</t>
  </si>
  <si>
    <t>C8C03/06PM</t>
  </si>
  <si>
    <t>BCI3EPM</t>
  </si>
  <si>
    <t>Photo Magenta</t>
  </si>
  <si>
    <t>1LM</t>
  </si>
  <si>
    <t>C8C03/06R</t>
  </si>
  <si>
    <t>BCI3ER</t>
  </si>
  <si>
    <t>Rouge</t>
  </si>
  <si>
    <t>1RD</t>
  </si>
  <si>
    <t>CANON Pixus 990 I, 9900 I, I 9900, 9950, 990, Pixma IP 8500</t>
  </si>
  <si>
    <t>C8C03/06V</t>
  </si>
  <si>
    <t>BCI3EV</t>
  </si>
  <si>
    <t>Vert</t>
  </si>
  <si>
    <t>1GR</t>
  </si>
  <si>
    <t>C8C03/06Y</t>
  </si>
  <si>
    <t>BCI3EY</t>
  </si>
  <si>
    <t>BUC08G</t>
  </si>
  <si>
    <t>CLI8-G/0627B001</t>
  </si>
  <si>
    <t>CANON Pixma IP 3300, 4500, 3500, 4200, 5200, 5200 R, 6600 D, 4300, 5300, 6700 D, Pixma MP 950, 960, 970, 610, 520, 500, 800, 510, 530, 600, 600 R, 800 R, 810, 830, Pixma MX 700, 850, Pixma IX 5000, 4000, Pixma PRO 9001</t>
  </si>
  <si>
    <t>C8C08PC</t>
  </si>
  <si>
    <t>CLI8-PC/0624B001</t>
  </si>
  <si>
    <t>C8C08PM</t>
  </si>
  <si>
    <t>CLI8-PM/0625B001</t>
  </si>
  <si>
    <t>BUC08R</t>
  </si>
  <si>
    <t>CLI8-R/0626B001</t>
  </si>
  <si>
    <t>B8C05/C08CLXLR</t>
  </si>
  <si>
    <t>PGI5/CLI8</t>
  </si>
  <si>
    <t>CANON Pixma IP 3300, 4500, 3500, 4200, 5200, 5200 R, 4300, 5300, Pixma MP 950, 960, 970, 610, 520, 500, 800, 510, 530, 600, 600 R, 800 R, 810, 830, Pixma MX 700, 850, Pixma IX 5000, 4000</t>
  </si>
  <si>
    <t>C8C05RB</t>
  </si>
  <si>
    <t>PGI5BK/0628B001</t>
  </si>
  <si>
    <t>C8C08RB</t>
  </si>
  <si>
    <t>CLI8-BK/0620B001</t>
  </si>
  <si>
    <t>1PB</t>
  </si>
  <si>
    <t>CANON Pixma MP 950, 960, 970, 610, 500, 800, 530, 600, 600 R, 800 R, 810, 830, Pixma IP 4500, 4200, 5200, 5200 R, 6600 D, 4300, 5300, 6700 D, Pixma MX 850, Pixma PRO 9000</t>
  </si>
  <si>
    <t>C8C08RC</t>
  </si>
  <si>
    <t>CLI8-C/0621B001</t>
  </si>
  <si>
    <t>CANON Pixma IP 3300, 4500, 3500, 4200, 5200, 5200 R, 6600 D, 4300, 5300, 6700 D, Pixma MP 950, 960, 970, 610, 520, 500, 800, 510, 530, 600, 600 R, 800 R, 810, 830, Pixma MX 700, 850, Pixma IX 5000, 4000, Pixma PRO 9000</t>
  </si>
  <si>
    <t>C8C08RM</t>
  </si>
  <si>
    <t>CLI8-M/0622B001</t>
  </si>
  <si>
    <t>C8C08RY</t>
  </si>
  <si>
    <t>CLI8-Y/0623B001</t>
  </si>
  <si>
    <t>CANON Pixma IP 3300, 4500, 3500, 4200, 5200, 5200 R, 6600 D, 4300, 5300, 6700 D, Pixma MP 950, 960, 970, 610, 520, 500, 800, 510, 530, 600, 600 R, 800 R, 810, 830, Pixma MX 700, 850, Pixma IX 5000, 4000, Pixma PRO 9002</t>
  </si>
  <si>
    <t>C8C07B</t>
  </si>
  <si>
    <t>Canon PGI7</t>
  </si>
  <si>
    <t>Canon Pixma IX 7000, MX 7600</t>
  </si>
  <si>
    <t>C8C09C</t>
  </si>
  <si>
    <t>Canon PGI9C</t>
  </si>
  <si>
    <t>C8C09G</t>
  </si>
  <si>
    <t>Canon PGI9G</t>
  </si>
  <si>
    <t>C8C09GY</t>
  </si>
  <si>
    <t>Canon PGI9GY</t>
  </si>
  <si>
    <t>Gris</t>
  </si>
  <si>
    <t>1GY</t>
  </si>
  <si>
    <t>C8C09M</t>
  </si>
  <si>
    <t>Canon PGI9M</t>
  </si>
  <si>
    <t>C8C09MB</t>
  </si>
  <si>
    <t>Canon PGI9MB</t>
  </si>
  <si>
    <t>Noir Mat</t>
  </si>
  <si>
    <t>1MB</t>
  </si>
  <si>
    <t>C8C09PB</t>
  </si>
  <si>
    <t>Canon PGI9PB</t>
  </si>
  <si>
    <t>C8C09PC</t>
  </si>
  <si>
    <t>Canon PGI9PC</t>
  </si>
  <si>
    <t>C8C09PM</t>
  </si>
  <si>
    <t>Canon PGI9PM</t>
  </si>
  <si>
    <t>C8C09R</t>
  </si>
  <si>
    <t>Canon PGI9R</t>
  </si>
  <si>
    <t>C8C09Y</t>
  </si>
  <si>
    <t>Canon PGI9Y</t>
  </si>
  <si>
    <t>C8C11B</t>
  </si>
  <si>
    <t>BCI11B</t>
  </si>
  <si>
    <t>SS</t>
  </si>
  <si>
    <t>2B</t>
  </si>
  <si>
    <t>Canon BJC 70, 30, 80, 85, 55, 50, BJ 30</t>
  </si>
  <si>
    <t>C8C11CL</t>
  </si>
  <si>
    <t>BCI11CL</t>
  </si>
  <si>
    <t>TRICOLOR CMY</t>
  </si>
  <si>
    <r>
      <rPr>
        <sz val="14"/>
        <color rgb="FF0066FF"/>
        <rFont val="Wingdings"/>
        <charset val="2"/>
      </rPr>
      <t>S</t>
    </r>
    <r>
      <rPr>
        <sz val="14"/>
        <color rgb="FFFF00FF"/>
        <rFont val="Wingdings"/>
        <charset val="2"/>
      </rPr>
      <t>S</t>
    </r>
    <r>
      <rPr>
        <sz val="14"/>
        <color rgb="FFFFFF00"/>
        <rFont val="Wingdings"/>
        <charset val="2"/>
      </rPr>
      <t>S</t>
    </r>
    <r>
      <rPr>
        <sz val="14"/>
        <color theme="1"/>
        <rFont val="Calibri Light"/>
        <family val="2"/>
        <scheme val="major"/>
      </rPr>
      <t xml:space="preserve"> x</t>
    </r>
    <r>
      <rPr>
        <sz val="11"/>
        <color theme="1"/>
        <rFont val="Calibri"/>
        <family val="2"/>
        <scheme val="minor"/>
      </rPr>
      <t>2</t>
    </r>
  </si>
  <si>
    <t>2CMY</t>
  </si>
  <si>
    <t>C8C15B</t>
  </si>
  <si>
    <t>BCI15B</t>
  </si>
  <si>
    <t>Canon Pixus 50 I, 80 I, Pixma IP 90 V, I 70, 80</t>
  </si>
  <si>
    <t>C8C15CL</t>
  </si>
  <si>
    <t>BCI15CL</t>
  </si>
  <si>
    <t>Canon  Pixus 50 I, 80 I, I 70, 80</t>
  </si>
  <si>
    <t>C8C1500XLB</t>
  </si>
  <si>
    <t>PGI-1500XLBK/9182B001</t>
  </si>
  <si>
    <t>CANON Maxify   MB 2000 Series  MB 2020  MB 2040  MB 2050  MB 2100 Series  MB 2120  MB 2150  MB 2300 Series  MB 2320  MB 2340  MB 2350  MB 2700 Series  MB 2720  MB 2750  MB 2755</t>
  </si>
  <si>
    <t>C8C1500XLC</t>
  </si>
  <si>
    <t>PGI1500 CYAN/9193B001</t>
  </si>
  <si>
    <t>C8C1500XLM</t>
  </si>
  <si>
    <t>PGI1500 MAG/9194B001</t>
  </si>
  <si>
    <t>C8C1500XLY</t>
  </si>
  <si>
    <t>PGI1500 YEL/9195B001</t>
  </si>
  <si>
    <t>B8C1500XLB/CL</t>
  </si>
  <si>
    <t>PG-1500/9182B001/9193B001/9194B001/9195B001-9182B004</t>
  </si>
  <si>
    <t>C8C16CL</t>
  </si>
  <si>
    <t>BCI16CL</t>
  </si>
  <si>
    <t>Canon Pixma IP 90 V, Selphy DS 700, DS 810, DS 810 D</t>
  </si>
  <si>
    <t>B8C21/24B/CLXL</t>
  </si>
  <si>
    <t>BCI21/BCI24</t>
  </si>
  <si>
    <t>1B - 1CMY</t>
  </si>
  <si>
    <t>CANON BJC 2000 series, 400 series, 4000 series, 5500, 5000, 5100/ Multipass C 5000, C 90, C 20, C 30, C 50, C 70, C 80, C 75, C 2500, C 3000, C 3500, C 530, C 545, C 5500, C 555, C 560, C 6000, C 635, F20 F360, F370, S 5500, 100, 330, 300, 200, 330 Phot</t>
  </si>
  <si>
    <t>C8C21/24B</t>
  </si>
  <si>
    <t>BCI21/BCI24 BK</t>
  </si>
  <si>
    <t>C8C21/24CL</t>
  </si>
  <si>
    <t>BCI21/BCI24 C</t>
  </si>
  <si>
    <r>
      <rPr>
        <sz val="14"/>
        <color rgb="FF0066FF"/>
        <rFont val="Wingdings"/>
        <charset val="2"/>
      </rPr>
      <t>S</t>
    </r>
    <r>
      <rPr>
        <sz val="14"/>
        <color rgb="FFFF00FF"/>
        <rFont val="Wingdings"/>
        <charset val="2"/>
      </rPr>
      <t>S</t>
    </r>
    <r>
      <rPr>
        <sz val="14"/>
        <color rgb="FFFFFF00"/>
        <rFont val="Wingdings"/>
        <charset val="2"/>
      </rPr>
      <t>S</t>
    </r>
  </si>
  <si>
    <t>1CMY</t>
  </si>
  <si>
    <t>B8C2500XLB/CLXL</t>
  </si>
  <si>
    <t>9254B001/9265B001/9266B001/9266B001</t>
  </si>
  <si>
    <t>CANON Maxify MB 5000 Series, MB 5300 Series, MB 5350, MB 5050, iB 4000 Series, iB 4050</t>
  </si>
  <si>
    <t>C8C2500XLB</t>
  </si>
  <si>
    <t>9254B001</t>
  </si>
  <si>
    <t>CANON  Maxify MB 5000 Series, MB 5300 Series, MB 5350, MB 5050, iB 4000 Series, iB 4050</t>
  </si>
  <si>
    <t>C8C2500XLC</t>
  </si>
  <si>
    <t>9265B001</t>
  </si>
  <si>
    <t>C8C2500XLM</t>
  </si>
  <si>
    <t>9266B001</t>
  </si>
  <si>
    <t>C8C2500XLY</t>
  </si>
  <si>
    <t>9267B001</t>
  </si>
  <si>
    <t>C8C35</t>
  </si>
  <si>
    <t>PGI35/1509B001</t>
  </si>
  <si>
    <t>CANON Pixma IP 100, 100 Portable, 100 V</t>
  </si>
  <si>
    <t>C8C36</t>
  </si>
  <si>
    <t>CLI36/1511B001</t>
  </si>
  <si>
    <t>CANON Pixma MINI 260, 320, Pixma IP 100, 100 Portable, 100 V</t>
  </si>
  <si>
    <t>B8C520/521B/CLR</t>
  </si>
  <si>
    <t>PGI-520BK, CLI-521</t>
  </si>
  <si>
    <t>Pack 5 Couleurs</t>
  </si>
  <si>
    <t>1B-1PB-1C-1M-1Y</t>
  </si>
  <si>
    <t>CANON Pixma IP 3600, 4600, 4700, Pixma MP 540, 630, 980, 620, 560, 640, 550, 990, Pixma MX 860, 870</t>
  </si>
  <si>
    <t>C8C520B</t>
  </si>
  <si>
    <t>PGI-520/2932B001</t>
  </si>
  <si>
    <t>C8C521C</t>
  </si>
  <si>
    <t>CLI-521 C/2934B001</t>
  </si>
  <si>
    <t>C8C521GY</t>
  </si>
  <si>
    <t>CLI-521 GY/2937B001</t>
  </si>
  <si>
    <t>C8C521M</t>
  </si>
  <si>
    <t>CLI-521 M/2935B001</t>
  </si>
  <si>
    <t>CANON Pixma IP 3600, 4600, 4700, Pixma MP 540, 630, 980, 620, 560, 640, 550, 990, Pixma MX 860, 871</t>
  </si>
  <si>
    <t>C8C521PB</t>
  </si>
  <si>
    <t>CLI-521 BK/2933B001</t>
  </si>
  <si>
    <t>C8C521Y</t>
  </si>
  <si>
    <t>CLI-521 Y/2936B001</t>
  </si>
  <si>
    <t>B8C525/526B/CL</t>
  </si>
  <si>
    <t>PGI-525, CLI-526</t>
  </si>
  <si>
    <t>Pixma MG 5120, 5220, 5250, 6150, 8150, 5150, 6120, 8120, 5170, 5270, 6170, 8170, 6250, 8250, 5350 Pixma IP 4850, 4950 Pixma MX 715, 885, 886, 884, 895 Pixma IX 6520, 6550</t>
  </si>
  <si>
    <t>C8C525B</t>
  </si>
  <si>
    <t>PGI-525/4529B001</t>
  </si>
  <si>
    <t>C8C526C</t>
  </si>
  <si>
    <t>CLI-526 C/4541B001</t>
  </si>
  <si>
    <t>C8C526GY</t>
  </si>
  <si>
    <t>CLI-526 GY/4544B001</t>
  </si>
  <si>
    <t>CANON Pixma MG 6150, 8150, 6120, 8120, 6170, 8170, 6250, 8250 Pixma IX 6550</t>
  </si>
  <si>
    <t>C8C526M</t>
  </si>
  <si>
    <t>CLI-526 M/4542B001</t>
  </si>
  <si>
    <t>C8C526PB</t>
  </si>
  <si>
    <t>CLI-526 BK/4540B001</t>
  </si>
  <si>
    <t>CANON Pixma MG 5120, 5220, 5250, 6150, 8150, 5150, 6120, 8120, 5170, 5270, 6170, 8170, 6250, 8250, 5350, Pixma IP 4850, 4950, Pixma MX 715, 885, 886, 884, 895, Pixma IX 6520, 6550</t>
  </si>
  <si>
    <t>C8C526Y</t>
  </si>
  <si>
    <t>CLI-526 Y/4543B001</t>
  </si>
  <si>
    <t>B8C550XL/551XLB/CL</t>
  </si>
  <si>
    <t>PGI-550 XL, CLI-551 XL</t>
  </si>
  <si>
    <t>Canon Pixma IP 7200 Series, IP 7250, IP 8700 Series, IP 8750, IX 6800 Series, IX 6850, MG 5400 Series, MG 5450, MG 5500 Series, MG 5550, MG 5600 Series, MG 5650, MG 5655, MG 6300 Series, MG 6350, MG 6400 Series, MG 6450, MG 6600 Series, MG 6650, MG 7100 Series, MG 7150, MG 7500 Series, MG 7550, MX 720 Series, MX 725, MX 920 Series, MX 925</t>
  </si>
  <si>
    <t>C8C550XL</t>
  </si>
  <si>
    <t>PGI-550 BK XL/6431B004</t>
  </si>
  <si>
    <t>C8C551XLB</t>
  </si>
  <si>
    <t>CLI-551 BK XL/6443B001</t>
  </si>
  <si>
    <t>C8C551XLC</t>
  </si>
  <si>
    <t>CLI 551 CY XL/6444B001</t>
  </si>
  <si>
    <t>C8C551XLGY</t>
  </si>
  <si>
    <t>CLI 551 GY XL/6447B001</t>
  </si>
  <si>
    <t>C8C551XLM</t>
  </si>
  <si>
    <t>CLI 551 Mg XL/6446B001</t>
  </si>
  <si>
    <t>C8C551XLY</t>
  </si>
  <si>
    <t>CLI 551 Yl XL/6446B001</t>
  </si>
  <si>
    <t>B8C570XL/571XLB/CL</t>
  </si>
  <si>
    <t>PGI-570XL, CLI-571XL</t>
  </si>
  <si>
    <t>CANON Pixma MG 5700 Series,  MG 5720 Serie, MG 5750 Series,  MG 5760,  MG 6800 Series,  MG 7700 Series,  TS 5000 Series, TS 6000 Series, TS 8000 Series, TS 9000 Series</t>
  </si>
  <si>
    <t>C8C570XLB</t>
  </si>
  <si>
    <t>PGI-570/0318C001</t>
  </si>
  <si>
    <t>Canon PIXMA MG5750, MG5751, MG5752, MG5753, MG6850, MG6851, MG6852, MG6853, MG7750, MG7751, MG7752, MG7753</t>
  </si>
  <si>
    <t>C8C571XLB</t>
  </si>
  <si>
    <t>CLI-571 PBK/0331C001</t>
  </si>
  <si>
    <t>C8C571XLC</t>
  </si>
  <si>
    <t>CLI-571 CYAN/0332C001</t>
  </si>
  <si>
    <t>C8C571XLGY</t>
  </si>
  <si>
    <t>CLI-571 GYXL/0335C001</t>
  </si>
  <si>
    <t>C8C571XLM</t>
  </si>
  <si>
    <t>CLI-571 MAG/0333C001</t>
  </si>
  <si>
    <t>C8C571XLY</t>
  </si>
  <si>
    <t>CLI-571 YEL/0334C001</t>
  </si>
  <si>
    <t>B8C580XXL/581XXLB/CL</t>
  </si>
  <si>
    <t>PG580PGBKXXL, 581BKXXL, 581CXXL, 581MXXL, 581PBXXL, 581YXXL</t>
  </si>
  <si>
    <t>Canon Pixma TR 7500 Series, TR 7550, TR 8500 Series, TR 8550, TS 6100 Series, TS 6150, TS 6151, TS 8100 Series, TS 8150, TS 9100 Series</t>
  </si>
  <si>
    <t>C8C580XXL</t>
  </si>
  <si>
    <t>580PGBKXXL, 1970C001</t>
  </si>
  <si>
    <t>C8C581XXLB</t>
  </si>
  <si>
    <t>581BKXXL, 1998C001</t>
  </si>
  <si>
    <t>C8C581XXLC</t>
  </si>
  <si>
    <t>581CXXL, 1995C001</t>
  </si>
  <si>
    <t>C8C581XXLM</t>
  </si>
  <si>
    <t>581MXXL, 1996C001</t>
  </si>
  <si>
    <t>C8C581XXLY</t>
  </si>
  <si>
    <t>581YXXL, 1997C001</t>
  </si>
  <si>
    <t>C8C581XXLPB</t>
  </si>
  <si>
    <t>581PBXXL, 1999C001</t>
  </si>
  <si>
    <t>Photo Blue</t>
  </si>
  <si>
    <t>1PBL</t>
  </si>
  <si>
    <t>C8C29C</t>
  </si>
  <si>
    <t>PGI-29C - 4873B001</t>
  </si>
  <si>
    <t>Canon Pixma Pro 1</t>
  </si>
  <si>
    <t>C8C29CO</t>
  </si>
  <si>
    <t>PGI-29CO - 4879B001</t>
  </si>
  <si>
    <t>Gloss</t>
  </si>
  <si>
    <t>1GL</t>
  </si>
  <si>
    <t>C8C29DGY</t>
  </si>
  <si>
    <t>PGI-29DGY - 4870B001</t>
  </si>
  <si>
    <t>Gris Foncé</t>
  </si>
  <si>
    <t>DGY</t>
  </si>
  <si>
    <t>C8C29GY</t>
  </si>
  <si>
    <t>PGI-29GY - 4871B001</t>
  </si>
  <si>
    <t>C8C29LGY</t>
  </si>
  <si>
    <t>PGI-29LGY - 4872B001</t>
  </si>
  <si>
    <t>Gris Clair</t>
  </si>
  <si>
    <t>1LGY</t>
  </si>
  <si>
    <t>C8C29M</t>
  </si>
  <si>
    <t>PGI-29M - 4874B001</t>
  </si>
  <si>
    <t>C8C29MB</t>
  </si>
  <si>
    <t>PGI-29MBk - 4868B001</t>
  </si>
  <si>
    <t>C8C29PB</t>
  </si>
  <si>
    <t>PGI-29PBk - 4869B001</t>
  </si>
  <si>
    <t>C8C29PC</t>
  </si>
  <si>
    <t>PGI-29PC - 4876B001</t>
  </si>
  <si>
    <t>C8C29PM</t>
  </si>
  <si>
    <t>PGI-29PM - 4877B001</t>
  </si>
  <si>
    <t>C8C29R</t>
  </si>
  <si>
    <t>PGI-29R - 4878B001</t>
  </si>
  <si>
    <t>C8C29Y</t>
  </si>
  <si>
    <t>PGI-29Y - 4875B001</t>
  </si>
  <si>
    <t>C8C42B</t>
  </si>
  <si>
    <t>CLI-42BK 6384B001</t>
  </si>
  <si>
    <t>Canon Pixma Pro 100, Pro 100 S</t>
  </si>
  <si>
    <t>C8C42C</t>
  </si>
  <si>
    <t>CLI-42C 6385B001</t>
  </si>
  <si>
    <t>C8C42M</t>
  </si>
  <si>
    <t>CLI-42GY 6390B001</t>
  </si>
  <si>
    <t>C8C42Y</t>
  </si>
  <si>
    <t>CLI-42LGY 6391B001</t>
  </si>
  <si>
    <t>C8C42GY</t>
  </si>
  <si>
    <t>CLI-42M 6386B001</t>
  </si>
  <si>
    <t>C8C42LGY</t>
  </si>
  <si>
    <t>CLI-42PC 6388B001</t>
  </si>
  <si>
    <t>C8C42PC</t>
  </si>
  <si>
    <t>CLI-42PM 6389B001</t>
  </si>
  <si>
    <t>C8C42PM</t>
  </si>
  <si>
    <t>CLI-42Y 6387B001</t>
  </si>
  <si>
    <t>C8C72CO</t>
  </si>
  <si>
    <t>PGI72, 6411B001</t>
  </si>
  <si>
    <t>Canon Pixma Pro 10, Pro 10S</t>
  </si>
  <si>
    <t>C8C72GY</t>
  </si>
  <si>
    <t>PGI72, 6409B001</t>
  </si>
  <si>
    <t>C8C72M</t>
  </si>
  <si>
    <t>PGI-72M, 6405B001</t>
  </si>
  <si>
    <t>Canon PIXMA PRO-10, PRO-10S, PIXUS PRO-10</t>
  </si>
  <si>
    <t>C8C72MB</t>
  </si>
  <si>
    <t>PGI72, 6402B001</t>
  </si>
  <si>
    <t>C8C72PB</t>
  </si>
  <si>
    <t>PGI72, 6403B001</t>
  </si>
  <si>
    <t>C8C72PC</t>
  </si>
  <si>
    <t>PGI72, 6407B001</t>
  </si>
  <si>
    <t>C8C72PM</t>
  </si>
  <si>
    <t>PGI72, 6408B001</t>
  </si>
  <si>
    <t>C8C72R</t>
  </si>
  <si>
    <t>PGI72, 6406B001</t>
  </si>
  <si>
    <t>C8C72Y</t>
  </si>
  <si>
    <t>PGI72, 6410B001</t>
  </si>
  <si>
    <t>Dell</t>
  </si>
  <si>
    <t>C8DS21B</t>
  </si>
  <si>
    <t>V313, 59211327, X737N, 59211332, X739N</t>
  </si>
  <si>
    <t>Dell V 313, 313 w, 515 w red, 515 w, 715 w, 510 Series, 310 Series, P 513 w, 713 w</t>
  </si>
  <si>
    <t>C8DS21CL</t>
  </si>
  <si>
    <t>59211334, X740N, 59211329, X738N</t>
  </si>
  <si>
    <t>DS525XLB</t>
  </si>
  <si>
    <t>R4YG3</t>
  </si>
  <si>
    <t>DELL V 525 w, 725 w</t>
  </si>
  <si>
    <t>DS525XLC</t>
  </si>
  <si>
    <t>55K2V</t>
  </si>
  <si>
    <t>DS525XLM</t>
  </si>
  <si>
    <t>J56GD</t>
  </si>
  <si>
    <t>DS525XLY</t>
  </si>
  <si>
    <t>PT22F</t>
  </si>
  <si>
    <t>Epson</t>
  </si>
  <si>
    <t>C8E001</t>
  </si>
  <si>
    <t>T001 - PAON</t>
  </si>
  <si>
    <t>CYAN MAGENTA YELLOW LC LM</t>
  </si>
  <si>
    <r>
      <rPr>
        <sz val="14"/>
        <color rgb="FF0066FF"/>
        <rFont val="Wingdings"/>
        <charset val="2"/>
      </rPr>
      <t>S</t>
    </r>
    <r>
      <rPr>
        <sz val="14"/>
        <color rgb="FFFF00FF"/>
        <rFont val="Wingdings"/>
        <charset val="2"/>
      </rPr>
      <t>S</t>
    </r>
    <r>
      <rPr>
        <sz val="14"/>
        <color rgb="FFFFFF00"/>
        <rFont val="Wingdings"/>
        <charset val="2"/>
      </rPr>
      <t>S</t>
    </r>
    <r>
      <rPr>
        <sz val="14"/>
        <color rgb="FF99CCFF"/>
        <rFont val="Wingdings"/>
        <charset val="2"/>
      </rPr>
      <t>S</t>
    </r>
    <r>
      <rPr>
        <sz val="14"/>
        <color rgb="FFFF99FF"/>
        <rFont val="Wingdings"/>
        <charset val="2"/>
      </rPr>
      <t>S</t>
    </r>
  </si>
  <si>
    <t>1CMYLCLM</t>
  </si>
  <si>
    <t>Epson Stylus Photo 1200, PM 3000 C</t>
  </si>
  <si>
    <t>C8E003</t>
  </si>
  <si>
    <t>T003 - CYCLISTE</t>
  </si>
  <si>
    <t>Epson Stylus Color 900, 900 N, 900 G, 980, 980 N, 980 Series, 900 Series</t>
  </si>
  <si>
    <t>C8E005</t>
  </si>
  <si>
    <t>Cyan Magenta Jaune</t>
  </si>
  <si>
    <t>C8E007</t>
  </si>
  <si>
    <t>T007 - RAPACE</t>
  </si>
  <si>
    <t>Epson Stylus Photo 1280, 1270, 875 DC, 870, 875, 1290, 790, 890, 870 LE, 895, 1290 S, 915, 780, 900, 895 EX, PM 3700 C</t>
  </si>
  <si>
    <t>C8E008</t>
  </si>
  <si>
    <t>T008 - PERROQUET</t>
  </si>
  <si>
    <t>Epson Stylus Photo 790, 870, 875, 890, 895, 915</t>
  </si>
  <si>
    <t>C8E009</t>
  </si>
  <si>
    <t>T009 - TOUCAN</t>
  </si>
  <si>
    <t>Epson Stylus Photo 1280, 1280 S, 1270, 875 DC, 870, 875, 1290, 790, 890, 870 LE, 895, 1290 S, 915, 900, 895 EX, PM 3700 C</t>
  </si>
  <si>
    <t>C8E017</t>
  </si>
  <si>
    <t>T017 - TOURNESOL</t>
  </si>
  <si>
    <t>Epson Stylus Color 680, 685, 777, 1000</t>
  </si>
  <si>
    <t>C8E018</t>
  </si>
  <si>
    <t>T018 - TOURNESOL</t>
  </si>
  <si>
    <t>C8E019</t>
  </si>
  <si>
    <t>T019 - MONTGOLFIERE</t>
  </si>
  <si>
    <t>Epson Stylus Color 8 CUBE, 880</t>
  </si>
  <si>
    <t>C8E020</t>
  </si>
  <si>
    <t>T020 - MONTGOLFIERE</t>
  </si>
  <si>
    <t>C8E027</t>
  </si>
  <si>
    <t>T027 - POISSON CLOWN</t>
  </si>
  <si>
    <t>Epson Stylus Photo 810, 820, 925, 830, 935</t>
  </si>
  <si>
    <t>C8E028</t>
  </si>
  <si>
    <t>T028 - MM'S</t>
  </si>
  <si>
    <t>Epson Stylus C60, 61, Seiko Precision CDP 2500, CDP 2500 Photo, CDP 2500 PLUS</t>
  </si>
  <si>
    <t>C8E029</t>
  </si>
  <si>
    <t>T029 - MM'S</t>
  </si>
  <si>
    <t>C8E036</t>
  </si>
  <si>
    <t>T036 - CABANON</t>
  </si>
  <si>
    <t>Epson Stylus C 44, 44 UX, 44 X, 42 UX, 42 PLUS, 42, 42 SX, 42 PRO, 44 PLUS, 46</t>
  </si>
  <si>
    <t>C8E037</t>
  </si>
  <si>
    <t>T037 - CABANON</t>
  </si>
  <si>
    <t>Epson C32/C42/C42S/C42SX/C42UX/C44/C44UX/C46</t>
  </si>
  <si>
    <t>C8E066</t>
  </si>
  <si>
    <t>T066 - TROMBONE</t>
  </si>
  <si>
    <t>Epson Stylus C 48</t>
  </si>
  <si>
    <t>C8E067</t>
  </si>
  <si>
    <t>T067 - TROMBONE</t>
  </si>
  <si>
    <t>CNE102B</t>
  </si>
  <si>
    <t>C13T03R140 / T102</t>
  </si>
  <si>
    <t>Epson EcoTank ET-2700, ET-2750, ET-3700, ET-3750, ET-4750</t>
  </si>
  <si>
    <t>CNE102C</t>
  </si>
  <si>
    <t>C13T03R240 / T102</t>
  </si>
  <si>
    <t>CNE102M</t>
  </si>
  <si>
    <t>C13T03R340 / T102</t>
  </si>
  <si>
    <t>CNE102Y</t>
  </si>
  <si>
    <t>CNE104B</t>
  </si>
  <si>
    <t>C13T00P140 / T104</t>
  </si>
  <si>
    <t>Epson EcoTank ET-2710, ET-2710 Series, ET-2711, ET-2720, ET-2726, ET-4700</t>
  </si>
  <si>
    <t>CNE104C</t>
  </si>
  <si>
    <t>C13T00P240 / T104</t>
  </si>
  <si>
    <t>Epson EcoTank ET-2710, ET-2710 Series, ET-2711, ET-2720, ET-2726, ET-4701</t>
  </si>
  <si>
    <t>CNE104M</t>
  </si>
  <si>
    <t>C13T00P340 / T104</t>
  </si>
  <si>
    <t>Epson EcoTank ET-2710, ET-2710 Series, ET-2711, ET-2720, ET-2726, ET-4702</t>
  </si>
  <si>
    <t>CNE104Y</t>
  </si>
  <si>
    <t>Epson EcoTank ET-2710, ET-2710 Series, ET-2711, ET-2720, ET-2726, ET-4703</t>
  </si>
  <si>
    <t>C8E1001</t>
  </si>
  <si>
    <t>T1001 - RHINOCEROS</t>
  </si>
  <si>
    <t>Epson Stylus Office BX 600 FW, B 40 W, BX 610 FW, Stylus SX 600 FW, 510 W, 515 W, 610 FW</t>
  </si>
  <si>
    <t>C8E1002</t>
  </si>
  <si>
    <t>T1002 - RHINOCEROS</t>
  </si>
  <si>
    <t>C8E1003</t>
  </si>
  <si>
    <t>T1003 - RHINOCEROS</t>
  </si>
  <si>
    <t>C8E1004</t>
  </si>
  <si>
    <t>T1004 - RHINOCEROS</t>
  </si>
  <si>
    <t>B8E128B/CLXL</t>
  </si>
  <si>
    <t>T1285 - RENARD</t>
  </si>
  <si>
    <t>EPSON Stylus S 22, Stylus SX 125, 420 W, 130, 235 W, 435 W, 440 W, Stylus Office BX 305 F, BX 305 FW, BX 305 FW PLUS</t>
  </si>
  <si>
    <t>C8E1281</t>
  </si>
  <si>
    <t>T1281 - RENARD</t>
  </si>
  <si>
    <t>C8E1282</t>
  </si>
  <si>
    <t>T1282 - RENARD</t>
  </si>
  <si>
    <t>C8E1283</t>
  </si>
  <si>
    <t>T1283 - RENARD</t>
  </si>
  <si>
    <t>C8E1284</t>
  </si>
  <si>
    <t>T1284 - RENARD</t>
  </si>
  <si>
    <t>B8E129B/CLXL</t>
  </si>
  <si>
    <t>T1295 - POMME</t>
  </si>
  <si>
    <t>EPSON Stylus Office BX320, BX305, BX525, BX625, BX925, B42, BX535, BX635, BX630, BX635, BX935, BX305, Stylus SX 420, 525, 620, 235, 435, 440, 535, Workforce 525, 630, 7015, 7515, 7525, 3010, 3520, 3530, 3540</t>
  </si>
  <si>
    <t>C8E1291</t>
  </si>
  <si>
    <t>T1291 - POMME</t>
  </si>
  <si>
    <t>C8E1292</t>
  </si>
  <si>
    <t>T1292 - POMME</t>
  </si>
  <si>
    <t>C8E1293</t>
  </si>
  <si>
    <t>T1293 - POMME</t>
  </si>
  <si>
    <t>C8E1294</t>
  </si>
  <si>
    <t>T1294 - POMME</t>
  </si>
  <si>
    <t>B8E130B/CLXL</t>
  </si>
  <si>
    <t>T1305 - CERF</t>
  </si>
  <si>
    <t>Stylus Office BX 525 WD, BX 625 FWD, BX 925 FWD, B 42 WD, BX 535 WD, BX 635 WD Stylus SX 525 WD, 620 FW Workforce 525, 630, Stylus Office BX 630 FW, Stylus Office BX 635 FWD, Stylus Office BX 935 FWD, Workforce WF 7015, Workforce WF 7515, Workforce WF 75</t>
  </si>
  <si>
    <t>C8E1301</t>
  </si>
  <si>
    <t>T1301 - CERF</t>
  </si>
  <si>
    <t>C8E1302</t>
  </si>
  <si>
    <t>T1302 - CERF</t>
  </si>
  <si>
    <t>C8E1303</t>
  </si>
  <si>
    <t>T1303 - CERF</t>
  </si>
  <si>
    <t>C8E1304</t>
  </si>
  <si>
    <t>T1304 - CERF</t>
  </si>
  <si>
    <t>BUE1571</t>
  </si>
  <si>
    <t>T1571XL - Tortue</t>
  </si>
  <si>
    <t>Epson Stylus Photo R 3000</t>
  </si>
  <si>
    <t>BUE1572</t>
  </si>
  <si>
    <t>T1572XL - Tortue</t>
  </si>
  <si>
    <t>BUE1573</t>
  </si>
  <si>
    <t>T1573XL - Tortue</t>
  </si>
  <si>
    <t>BUE1574</t>
  </si>
  <si>
    <t>T1574XL - Tortue</t>
  </si>
  <si>
    <t>BUE1575</t>
  </si>
  <si>
    <t>T1575XL - Tortue</t>
  </si>
  <si>
    <t>BUE1576</t>
  </si>
  <si>
    <t>T1576XL - Tortue</t>
  </si>
  <si>
    <t>BUE1577</t>
  </si>
  <si>
    <t>T1577XL - Tortue</t>
  </si>
  <si>
    <t>BUE1578</t>
  </si>
  <si>
    <t>T1578XL - Tortue</t>
  </si>
  <si>
    <t>BUE1579</t>
  </si>
  <si>
    <t>T1579XL - Tortue</t>
  </si>
  <si>
    <t>BUE1590</t>
  </si>
  <si>
    <t>T1590 - Martin Pêcheur</t>
  </si>
  <si>
    <t>Epson Stylus Photo R 2000</t>
  </si>
  <si>
    <t>BUE1591</t>
  </si>
  <si>
    <t>T1591 - Martin Pêcheur</t>
  </si>
  <si>
    <t>BUE1592</t>
  </si>
  <si>
    <t>T1592 - Martin Pêcheur</t>
  </si>
  <si>
    <t>BUE1593</t>
  </si>
  <si>
    <t>T1593 - Martin Pêcheur</t>
  </si>
  <si>
    <t>BUE1594</t>
  </si>
  <si>
    <t>T1594 - Martin Pêcheur</t>
  </si>
  <si>
    <t>BUE1597</t>
  </si>
  <si>
    <t>T1597 - Martin Pêcheur</t>
  </si>
  <si>
    <t>BUE1598</t>
  </si>
  <si>
    <t>T1598 - Martin Pêcheur</t>
  </si>
  <si>
    <t>BUE1599</t>
  </si>
  <si>
    <t>T1599 - Martin Pêcheur</t>
  </si>
  <si>
    <t>Orange</t>
  </si>
  <si>
    <t>1OR</t>
  </si>
  <si>
    <t>B8E163B/CLXL</t>
  </si>
  <si>
    <t>T1636 - STYLO PLUME</t>
  </si>
  <si>
    <t>EPSON WORKFORCE WF-2010W, WF-2510WF, WF-2520NF, WF-2530WF, WF-2540WF, WF-2630WF, WF-2650DWF, WF-2660DWF</t>
  </si>
  <si>
    <t>C8E1631</t>
  </si>
  <si>
    <t>T1631 - STYLO PLUME</t>
  </si>
  <si>
    <t>C8E1632</t>
  </si>
  <si>
    <t>T1632 - STYLO PLUME</t>
  </si>
  <si>
    <t>C8E1633</t>
  </si>
  <si>
    <t>T1633 - STYLO PLUME</t>
  </si>
  <si>
    <t>C8E1634</t>
  </si>
  <si>
    <t>T1634 - STYLO PLUME</t>
  </si>
  <si>
    <t>B8E181B/CLXL</t>
  </si>
  <si>
    <t>T1816 - PAQUERETTE</t>
  </si>
  <si>
    <t>EPSON Expression HOME XP 102, 202, 205, 30, 302, 305, 402, 405, 212, 215, 312, 315, 412, 415</t>
  </si>
  <si>
    <t>C8E1811</t>
  </si>
  <si>
    <t>T1811 - PAQUERETTE</t>
  </si>
  <si>
    <t>C8E1812</t>
  </si>
  <si>
    <t>T1812 - PAQUERETTE</t>
  </si>
  <si>
    <t>C8E1813</t>
  </si>
  <si>
    <t>T1813 - PAQUERETTE</t>
  </si>
  <si>
    <t>C8E1814</t>
  </si>
  <si>
    <t>T1814 - PAQUERETTE</t>
  </si>
  <si>
    <t>C8E202XLB</t>
  </si>
  <si>
    <t>C13T02G14010 - Kiwi</t>
  </si>
  <si>
    <t>Epson Expression Premium XP-6000, XP-6005</t>
  </si>
  <si>
    <t>C8E202XLC</t>
  </si>
  <si>
    <t>C13T02H24010 - Kiwi</t>
  </si>
  <si>
    <t>C8E202XLM</t>
  </si>
  <si>
    <t>C13T02H34010 - Kiwi</t>
  </si>
  <si>
    <t>C8E202XLPB</t>
  </si>
  <si>
    <t>C13T02H14010 - Kiwi</t>
  </si>
  <si>
    <t>C8E202XLY</t>
  </si>
  <si>
    <t>C13T02H44010 - Kiwi</t>
  </si>
  <si>
    <t>B8E202XLB/CL</t>
  </si>
  <si>
    <t>C13T02G74010 - Kiwi</t>
  </si>
  <si>
    <t>Pack 5 couleurs</t>
  </si>
  <si>
    <t>B8E2438B/CL</t>
  </si>
  <si>
    <t>T2438 - ELEPHANT</t>
  </si>
  <si>
    <t>Pack 6 couleurs</t>
  </si>
  <si>
    <t>Epson Expression Photo XP-55, XP-750, XP-760, XP-850, XP-860, XP-950, XP-960, Expression Premium XP-750, XP-850</t>
  </si>
  <si>
    <t>C8E2431</t>
  </si>
  <si>
    <t>T2431 - ELEPHANT</t>
  </si>
  <si>
    <t>C8E2432</t>
  </si>
  <si>
    <t>T2432 - ELEPHANT</t>
  </si>
  <si>
    <t>C8E2433</t>
  </si>
  <si>
    <t>T2433 - ELEPHANT</t>
  </si>
  <si>
    <t>C8E2434</t>
  </si>
  <si>
    <t>T2434 - ELEPHANT</t>
  </si>
  <si>
    <t>C8E2435</t>
  </si>
  <si>
    <t>T2435 - ELEPHANT</t>
  </si>
  <si>
    <t>C8E2436</t>
  </si>
  <si>
    <t>T2436 - ELEPHANT</t>
  </si>
  <si>
    <t>B8E26XLB/CLXL</t>
  </si>
  <si>
    <t>T26XL - OURS POLAIRE</t>
  </si>
  <si>
    <t>EPSON Expression Premium XP-600, XP-605, XP-700, XP-800</t>
  </si>
  <si>
    <t>B8E26XLB/CL</t>
  </si>
  <si>
    <t>C8E2621</t>
  </si>
  <si>
    <t>T2621 - OURS POLAIRE</t>
  </si>
  <si>
    <t>C8E2631</t>
  </si>
  <si>
    <t>T2631 - OURS POLAIRE</t>
  </si>
  <si>
    <t>C8E2632</t>
  </si>
  <si>
    <t>T2632 - OURS POLAIRE</t>
  </si>
  <si>
    <t>C8E2633</t>
  </si>
  <si>
    <t>T2633 - OURS POLAIRE</t>
  </si>
  <si>
    <t>C8E2634</t>
  </si>
  <si>
    <t>T2634 - OURS POLAIRE</t>
  </si>
  <si>
    <t>C8E266</t>
  </si>
  <si>
    <t>T266 /C13T26614010</t>
  </si>
  <si>
    <t>Epson WorkForce WF-100 W</t>
  </si>
  <si>
    <t>C8E267</t>
  </si>
  <si>
    <t>T267 /C13T26704010</t>
  </si>
  <si>
    <t>B8E27B/CL</t>
  </si>
  <si>
    <t>T2715 - HORLOGE 27XL</t>
  </si>
  <si>
    <t>EPSON Workforce WF-3620 DWF, WF-3640 DTWF, WF-7110 DTW, WF-7610 DWF, WF-7620 DTWF</t>
  </si>
  <si>
    <t>C8E2711</t>
  </si>
  <si>
    <t>T2711 - HORLOGE 27XL</t>
  </si>
  <si>
    <t>C8E2712</t>
  </si>
  <si>
    <t>T2712 - HORLOGE 27XL</t>
  </si>
  <si>
    <t>C8E2713</t>
  </si>
  <si>
    <t>T2713 - HORLOGE 27XL</t>
  </si>
  <si>
    <t>C8E2714</t>
  </si>
  <si>
    <t>T2714 - HORLOGE 27XL</t>
  </si>
  <si>
    <t>C8E2791</t>
  </si>
  <si>
    <t>T2791 - HORLOGE 27XXL</t>
  </si>
  <si>
    <t>B8E2996B/CL</t>
  </si>
  <si>
    <t>T2996 - FRAISE</t>
  </si>
  <si>
    <t>Epson Expression Home XP-235, XP-332, XP-335, XP-432, XP-435</t>
  </si>
  <si>
    <t>B8E2996B/CLXL</t>
  </si>
  <si>
    <t>C8E2991</t>
  </si>
  <si>
    <t>T2991 - FRAISE</t>
  </si>
  <si>
    <t>C8E2992</t>
  </si>
  <si>
    <t>T2992 - FRAISE</t>
  </si>
  <si>
    <t>C8E2993</t>
  </si>
  <si>
    <t>T2993 - FRAISE</t>
  </si>
  <si>
    <t>C8E2994</t>
  </si>
  <si>
    <t>T2994 - FRAISE</t>
  </si>
  <si>
    <t>C8E322</t>
  </si>
  <si>
    <t>T0322 - CRAYON</t>
  </si>
  <si>
    <t>Epson Stylus C 82 WN, 80, 70, 82, 80 N, 80 WN, 82 N, CX 5100, 5200, 5400</t>
  </si>
  <si>
    <t>C8E323</t>
  </si>
  <si>
    <t>T0323 - CRAYON</t>
  </si>
  <si>
    <t>C8E324</t>
  </si>
  <si>
    <t>T0324 - CRAYON</t>
  </si>
  <si>
    <t>C8E331</t>
  </si>
  <si>
    <t>T0331 - SAUTERELLE</t>
  </si>
  <si>
    <t>Epson Stylus Photo 950</t>
  </si>
  <si>
    <t>C8E332</t>
  </si>
  <si>
    <t>T0332 - SAUTERELLE</t>
  </si>
  <si>
    <t>C8E333</t>
  </si>
  <si>
    <t>T0333 - SAUTERELLE</t>
  </si>
  <si>
    <t>C8E334</t>
  </si>
  <si>
    <t>T0334 - SAUTERELLE</t>
  </si>
  <si>
    <t>C8E335</t>
  </si>
  <si>
    <t>T0335 - SAUTERELLE</t>
  </si>
  <si>
    <t>C8E336</t>
  </si>
  <si>
    <t>T0336 - SAUTERELLE</t>
  </si>
  <si>
    <t>B8E33XL_PACK</t>
  </si>
  <si>
    <t>T3357 - ORANGE</t>
  </si>
  <si>
    <t>EPSON Expression Premium XP-830, Premium XP-635, Premium XP-630 Series, Premium XP-630, Premium XP-530</t>
  </si>
  <si>
    <t>C8E3351</t>
  </si>
  <si>
    <t>T3351 - ORANGE</t>
  </si>
  <si>
    <t>C8E3361</t>
  </si>
  <si>
    <t>T3361 - ORANGE</t>
  </si>
  <si>
    <t>C8E3362</t>
  </si>
  <si>
    <t>T3362 - ORANGE</t>
  </si>
  <si>
    <t>C8E3363</t>
  </si>
  <si>
    <t>T3363 - ORANGE</t>
  </si>
  <si>
    <t>C8E3364</t>
  </si>
  <si>
    <t>T3364 - ORANGE</t>
  </si>
  <si>
    <t>C8E341</t>
  </si>
  <si>
    <t>T0341 - CAMELEON</t>
  </si>
  <si>
    <t>Epson PM 4000 PX, Stylus Photo 2100 P, 2100, 2200, 2200 P</t>
  </si>
  <si>
    <t>C8E342</t>
  </si>
  <si>
    <t>T0342 - CAMELEON</t>
  </si>
  <si>
    <t>C8E343</t>
  </si>
  <si>
    <t>T0343 - CAMELEON</t>
  </si>
  <si>
    <t>C8E344</t>
  </si>
  <si>
    <t>T0344 - CAMELEON</t>
  </si>
  <si>
    <t>C8E345</t>
  </si>
  <si>
    <t>T0345 - CAMELEON</t>
  </si>
  <si>
    <t>C8E346</t>
  </si>
  <si>
    <t>T0346 - CAMELEON</t>
  </si>
  <si>
    <t>C8E347</t>
  </si>
  <si>
    <t>T0347 - CAMELEON</t>
  </si>
  <si>
    <t>C8E348</t>
  </si>
  <si>
    <t>T0348 - CAMELEON</t>
  </si>
  <si>
    <t>C8E34XLB</t>
  </si>
  <si>
    <t>Epson T3461/3471 Balle de Golf</t>
  </si>
  <si>
    <t>Epson WorkForce Pro WF-3700 Series, WF-3720 DW, WF-3720 DWF, WF-3720 Series, Pro WF-3725 DWF</t>
  </si>
  <si>
    <t>C8E34XLC</t>
  </si>
  <si>
    <t>Epson T3462/3472 Balle de Golf</t>
  </si>
  <si>
    <t>C8E34XLM</t>
  </si>
  <si>
    <t>Epson T3463/3473 Balle de Golf</t>
  </si>
  <si>
    <t>C8E34XLY</t>
  </si>
  <si>
    <t>Epson T3464/3474 Balle de Golf</t>
  </si>
  <si>
    <t>B8E34XLB/CL</t>
  </si>
  <si>
    <t>C8E35XLB</t>
  </si>
  <si>
    <t>Epson T3581/3591 Cadenas</t>
  </si>
  <si>
    <t>Epson WorkForce Pro WF-4700 Series, Pro WF-4720 DWF, Pro WF-4720 Series, Pro WF-4725 DWF, Pro WF-4730 DTWF, Pro WF-4735 DTWF, Pro WF-4740 DTWF</t>
  </si>
  <si>
    <t>C8E35XLC</t>
  </si>
  <si>
    <t>Epson T3582/3592 Cadenas</t>
  </si>
  <si>
    <t>C8E35XLM</t>
  </si>
  <si>
    <t>Epson T3583/3593 Cadenas</t>
  </si>
  <si>
    <t>C8E35XLY</t>
  </si>
  <si>
    <t>Epson T3584/3594 Cadenas</t>
  </si>
  <si>
    <t>B8E35XLB/CL</t>
  </si>
  <si>
    <t>Epson T3596 Cadenas</t>
  </si>
  <si>
    <t>C8E378XLB</t>
  </si>
  <si>
    <t>C13T37914010</t>
  </si>
  <si>
    <t>Epson Expression Photo HD XP 15000 XP 8500 XP 8505, Epson XP 15000 8500 8505</t>
  </si>
  <si>
    <t>C8E378XLC</t>
  </si>
  <si>
    <t>C13T37924010</t>
  </si>
  <si>
    <t>C8E378XLLC</t>
  </si>
  <si>
    <t>C13T37954010</t>
  </si>
  <si>
    <t>C8E378XLLM</t>
  </si>
  <si>
    <t>C13T37964010</t>
  </si>
  <si>
    <t>Magenta Clair</t>
  </si>
  <si>
    <t>C8E378XLM</t>
  </si>
  <si>
    <t>C13T37934010</t>
  </si>
  <si>
    <t>C8E378XLY</t>
  </si>
  <si>
    <t>C13T37944010</t>
  </si>
  <si>
    <t>B8E378XLB/CL</t>
  </si>
  <si>
    <t>C13T37984010</t>
  </si>
  <si>
    <t>KE40B/41CL</t>
  </si>
  <si>
    <t>T0401/T0410 - POT DE PEINTURE</t>
  </si>
  <si>
    <t>2B - 1CMY</t>
  </si>
  <si>
    <t>EPSON Stylus C 62, Stylus CX 3200</t>
  </si>
  <si>
    <t>C8E401</t>
  </si>
  <si>
    <t>T0401 - POT DE PEINTURE</t>
  </si>
  <si>
    <t>C8E410</t>
  </si>
  <si>
    <t>T0410 - POT DE PEINTURE</t>
  </si>
  <si>
    <t>C8E422</t>
  </si>
  <si>
    <t>T0422 - INTERCALAIRE</t>
  </si>
  <si>
    <t>EPSON Stylus C 82 WN, 82, 82 N, CX 5100, 5200, 5400</t>
  </si>
  <si>
    <t>C8E423</t>
  </si>
  <si>
    <t>T0423 - INTERCALAIRE</t>
  </si>
  <si>
    <t>C8E424</t>
  </si>
  <si>
    <t>T0424 - INTERCALAIRE</t>
  </si>
  <si>
    <t>C8E431</t>
  </si>
  <si>
    <t>T0431 - LUNETTES</t>
  </si>
  <si>
    <t>EPSON Stylus C84, 86, CX6400, 6500, 6600</t>
  </si>
  <si>
    <t>C8E441</t>
  </si>
  <si>
    <t>T0441 - PARASSOL</t>
  </si>
  <si>
    <t>EPSON Stylus CX 3500, 6500, 6400, 6600, 3650, 3600, PM A 550, A 700, Stylus C 84, 64, 84 N, 84 WIFI, 86, 86 N, 86 WIFI, 66, 66 N, 66 WIFI</t>
  </si>
  <si>
    <t>C8E442</t>
  </si>
  <si>
    <t>T0442 - PARASSOL</t>
  </si>
  <si>
    <t>C8E443</t>
  </si>
  <si>
    <t>T0443 - PARASSOL</t>
  </si>
  <si>
    <t>C8E444</t>
  </si>
  <si>
    <t>T0444 - PARASSOL</t>
  </si>
  <si>
    <t>B8E44B/CLXL</t>
  </si>
  <si>
    <t>T0445 - PARASOL</t>
  </si>
  <si>
    <t>K8E48B/CLXL</t>
  </si>
  <si>
    <t>T0487 - HYPPOCAMPE</t>
  </si>
  <si>
    <t>EPSON Stylus Photo RX 640, R 210, R 310, RX 300, RX 510, RX 630, R 300, RX 500, RX 600, R 200, RX 620, R 220, R 320, R 340</t>
  </si>
  <si>
    <t>C8E481</t>
  </si>
  <si>
    <t>T0481 - HYPPOCAMPE</t>
  </si>
  <si>
    <t>C8E482</t>
  </si>
  <si>
    <t>T0482 - HYPPOCAMPE</t>
  </si>
  <si>
    <t>C8E483</t>
  </si>
  <si>
    <t>T0483 - HYPPOCAMPE</t>
  </si>
  <si>
    <t>C8E484</t>
  </si>
  <si>
    <t>T0484 - HYPPOCAMPE</t>
  </si>
  <si>
    <t>C8E485</t>
  </si>
  <si>
    <t>T0485 - HYPPOCAMPE</t>
  </si>
  <si>
    <t>C8E486</t>
  </si>
  <si>
    <t>T0486 - HYPPOCAMPE</t>
  </si>
  <si>
    <t>EPSON Stylus Photo RX 640, R 210, R 310, RX 300, RX 510, RX 630, R 300, RX 500, RX 600, R 200, RX 620, R 220, R 320, R 341</t>
  </si>
  <si>
    <t>B8E502XLB/CL</t>
  </si>
  <si>
    <t>T502XL - JUMELLES</t>
  </si>
  <si>
    <t>Epson Expression Home XP-5100, XP-5100 Series, XP-5105, XP-5115 / Workforce WorkForce WF-2800 Series, WorkForce WF-2860 DWF, WorkForce WF-2865 DWF</t>
  </si>
  <si>
    <t>C8E502XLB</t>
  </si>
  <si>
    <t>C8E502XLC</t>
  </si>
  <si>
    <t>C8E502XLM</t>
  </si>
  <si>
    <t>C8E502XLY</t>
  </si>
  <si>
    <t>C8E501</t>
  </si>
  <si>
    <t>T0501, T013 - PANDA</t>
  </si>
  <si>
    <t>EPSON Stylus Photo 710, 720, EX2, EX3, 700 H, 710 EX, 710 EX 2, 710 H, 750 EX2, 700, EX, 750, 1200, 750 M, 750 ME, 750 TV, 750 CLR, IP 100, CD Style 600, PM 2000 C, 700, 700 C, 770, 3000 C, Machjet 6000 C, 830 C, 830 CS, Stylus Color 600 C, 700, 750,</t>
  </si>
  <si>
    <t>C8E511</t>
  </si>
  <si>
    <t>T0511 - ECHIQUIER</t>
  </si>
  <si>
    <t>C8E520</t>
  </si>
  <si>
    <t>T0520, T014 - BOULIER</t>
  </si>
  <si>
    <t>Epson Machjet 6000 C, 830 C, 830 CS, Stylus Color 600 C, 700, 760 TB, 810, 1520 C, 800 C, 800 N, 850 N, 850 NE, 500, 600, 650, 800, 1520, 400, 850, 640, 440, 740, 1510, 660, 760, 860, 1160, 460, 670, 740 I,CD Style 600, Stylus SCAN 2000, 2500</t>
  </si>
  <si>
    <t>C8E530</t>
  </si>
  <si>
    <t>T0530 - COCCINELLE</t>
  </si>
  <si>
    <t>Epson Stylus Photo 710, 720, EX2, EX3, 700 H, 710 EX, 710 EX 2, 710 H, 750 EX2, 700, EX, 750, 750 M, 750 ME, 750 TV, 750 CLR, IP 100 PM 2000 C, 700, 700 C, 770, Stylus Color 750, 750 ME, 750 TV, Stylus Photo</t>
  </si>
  <si>
    <t>C8E540</t>
  </si>
  <si>
    <t>T0540 - GRENOUILLE</t>
  </si>
  <si>
    <t>Epson Stylus Photo R 800, R 1800</t>
  </si>
  <si>
    <t>C8E541</t>
  </si>
  <si>
    <t>T0541 - GRENOUILLE</t>
  </si>
  <si>
    <t>C8E542</t>
  </si>
  <si>
    <t>T0542 - GRENOUILLE</t>
  </si>
  <si>
    <t>C8E543</t>
  </si>
  <si>
    <t>T0543 - GRENOUILLE</t>
  </si>
  <si>
    <t>C8E544</t>
  </si>
  <si>
    <t>T0544 - GRENOUILLE</t>
  </si>
  <si>
    <t>C8E547</t>
  </si>
  <si>
    <t>T0547 - GRENOUILLE</t>
  </si>
  <si>
    <t>C8E548</t>
  </si>
  <si>
    <t>T0548 - GRENOUILLE</t>
  </si>
  <si>
    <t>C8E549</t>
  </si>
  <si>
    <t>T0549 - GRENOUILLE</t>
  </si>
  <si>
    <t>Bleu</t>
  </si>
  <si>
    <t>C8E551</t>
  </si>
  <si>
    <t>T0551 - CANARD</t>
  </si>
  <si>
    <t>EPSON Stylus Photo RX520, RX420, RX425, R240, R245, RX430</t>
  </si>
  <si>
    <t>C8E552</t>
  </si>
  <si>
    <t>T0552 - CANARD</t>
  </si>
  <si>
    <t>C8E553</t>
  </si>
  <si>
    <t>T0553 - CANARD</t>
  </si>
  <si>
    <t>C8E554</t>
  </si>
  <si>
    <t>T0554 - CANARD</t>
  </si>
  <si>
    <t>KE55B/CLXL</t>
  </si>
  <si>
    <t>T0556 - CANARD</t>
  </si>
  <si>
    <t>C8E557</t>
  </si>
  <si>
    <t>T0557 - PICTURMATE</t>
  </si>
  <si>
    <t>Noir Cyan Magenta Jaune</t>
  </si>
  <si>
    <t>EPSON®PictureMate</t>
  </si>
  <si>
    <t>C8E5846</t>
  </si>
  <si>
    <t>T5846 /C13T58464010</t>
  </si>
  <si>
    <t>Epson Picturemate 240, 260, 280, 290</t>
  </si>
  <si>
    <t>BUE591</t>
  </si>
  <si>
    <t>T0591 - LYS</t>
  </si>
  <si>
    <t>Epson Stylus Photo R2400</t>
  </si>
  <si>
    <t>BUE592</t>
  </si>
  <si>
    <t>T0592 - LYS</t>
  </si>
  <si>
    <t>BUE593</t>
  </si>
  <si>
    <t>T0593 - LYS</t>
  </si>
  <si>
    <t>BUE594</t>
  </si>
  <si>
    <t>T0594 - LYS</t>
  </si>
  <si>
    <t>BUE595</t>
  </si>
  <si>
    <t>T0595 - LYS</t>
  </si>
  <si>
    <t>BUE596</t>
  </si>
  <si>
    <t>T0596 - LYS</t>
  </si>
  <si>
    <t>BUE597</t>
  </si>
  <si>
    <t>T0597 - LYS</t>
  </si>
  <si>
    <t>1PGY</t>
  </si>
  <si>
    <t>BUE598</t>
  </si>
  <si>
    <t>T0598 - LYS</t>
  </si>
  <si>
    <t>BUE599</t>
  </si>
  <si>
    <t>T0599 - LYS</t>
  </si>
  <si>
    <t>C8E5591</t>
  </si>
  <si>
    <t>T5591 - MANCHOT</t>
  </si>
  <si>
    <t>Epson Stylus Photo RX 700</t>
  </si>
  <si>
    <t>C8E5592</t>
  </si>
  <si>
    <t>T5592 - MANCHOT</t>
  </si>
  <si>
    <t>C8E5593</t>
  </si>
  <si>
    <t>T5593 - MANCHOT</t>
  </si>
  <si>
    <t>C8E5594</t>
  </si>
  <si>
    <t>T5594 - MANCHOT</t>
  </si>
  <si>
    <t>C8E5595</t>
  </si>
  <si>
    <t>T5595 - MANCHOT</t>
  </si>
  <si>
    <t>C8E5596</t>
  </si>
  <si>
    <t>T5596 - MANCHOT</t>
  </si>
  <si>
    <t>B8E603XLB/CLXL</t>
  </si>
  <si>
    <t>T603XL - Etoile de mer</t>
  </si>
  <si>
    <t>Epson Expression Home XP-2100, XP-2100 Series, XP-2105, XP-3100 Series, XP-3105, XP-4100 / Workforce WorkForce WF-2810 DWF, WorkForce WF-2830 DWF, WorkForce WF-2835 DWF, WorkForce WF-2850 DWF</t>
  </si>
  <si>
    <t>B8E603XLB/CL</t>
  </si>
  <si>
    <t>C8E603XLB</t>
  </si>
  <si>
    <t>C8E603XLC</t>
  </si>
  <si>
    <t>C8E603XLM</t>
  </si>
  <si>
    <t>C8E603XLY</t>
  </si>
  <si>
    <t>B8E61B/CLXL</t>
  </si>
  <si>
    <t>T0615 - NOUNOURS</t>
  </si>
  <si>
    <t>EPSON Stylus D 88 PLUS, 68, 68 PE, 88, Stylus DX 3850 PLUS, 4850 PLUS, 3850, 4850, 3800, 4200, 4800, 4252</t>
  </si>
  <si>
    <t>C8E611</t>
  </si>
  <si>
    <t>T0611 - NOUNOURS</t>
  </si>
  <si>
    <t>C8E612</t>
  </si>
  <si>
    <t>T0612 - NOUNOURS</t>
  </si>
  <si>
    <t>C8E613</t>
  </si>
  <si>
    <t>T0613 - NOUNOURS</t>
  </si>
  <si>
    <t>C8E614</t>
  </si>
  <si>
    <t>T0614 - NOUNOURS</t>
  </si>
  <si>
    <t>CNE6641</t>
  </si>
  <si>
    <t>C13T66414A / T6641</t>
  </si>
  <si>
    <t>Epson, L 100 L 200, Expression ET-2500 Series, EcoTankET-14000 ET-2500 ET-2500 Series ET-2550 ET-2600 ET-2600 Series ET-2650 ET-4500 L 100 L 110 L 1300 L 200 L 210 L 300 L 350 L 350 Series L 355 L 360 Series L 361 L 365 L 380 L 380 Series L 385 L 455 L 485 L 550 L 550 Series L 555 L 565</t>
  </si>
  <si>
    <t>CNE6642</t>
  </si>
  <si>
    <t>C13T66424A / T6642</t>
  </si>
  <si>
    <t>CNE6643</t>
  </si>
  <si>
    <t>C13T66434A / T6643</t>
  </si>
  <si>
    <t>CNE6644</t>
  </si>
  <si>
    <t>C13T66444A / T6644</t>
  </si>
  <si>
    <t>BUE7000</t>
  </si>
  <si>
    <t>C33S020407/SJIC8K</t>
  </si>
  <si>
    <t>Epson TM J7000, J7000-171, J7000P, J7500, J7500P, J7600, J9000-121</t>
  </si>
  <si>
    <t>C8E7011</t>
  </si>
  <si>
    <t>T7011 - PYRAMIDES</t>
  </si>
  <si>
    <t>EPSON Workforce PRO WP 4015 DN, PRO WP 4515 DN, PRO WP 4595 DNF</t>
  </si>
  <si>
    <t>C8E7012</t>
  </si>
  <si>
    <t>T7012 - PYRAMIDES</t>
  </si>
  <si>
    <t>C8E7013</t>
  </si>
  <si>
    <t>T7013 - PYRAMIDES</t>
  </si>
  <si>
    <t>C8E7014</t>
  </si>
  <si>
    <t>T7014 - PYRAMIDES</t>
  </si>
  <si>
    <t>BUE7021</t>
  </si>
  <si>
    <t>T7021 - TOUR EIFFEL</t>
  </si>
  <si>
    <t>Epson WorkForce Pro WP-4000, 4015DN, 4025DW, 4095DN, 4500, 4515DN, 525DNF, 4535DWF, 4545DTWF, 4595DNF</t>
  </si>
  <si>
    <t>BUE7022</t>
  </si>
  <si>
    <t>T7022 - TOUR EIFFEL</t>
  </si>
  <si>
    <t>BUE7023</t>
  </si>
  <si>
    <t>T7023 - TOUR EIFFEL</t>
  </si>
  <si>
    <t>BUE7024</t>
  </si>
  <si>
    <t>T7024 - TOUR EIFFEL</t>
  </si>
  <si>
    <t>B8E71B/CLXL</t>
  </si>
  <si>
    <t>T0715 - GUEPARD</t>
  </si>
  <si>
    <t>EPSON Stylus D 78, 92, Stylus DX 4000, 4050, 5000, 5050, 6000, 6050, 7000 F, 4400, 4450, Stylus Office BX 300 F, Stylus SX 100, 105, 200, 205, 400, 405 WIFI, 400 WIFI, 410, 110, 210, 215, 415, 218, Stylus S 20, 21</t>
  </si>
  <si>
    <t>C8E711</t>
  </si>
  <si>
    <t>T0711 - GUEPARD</t>
  </si>
  <si>
    <t>C8E712</t>
  </si>
  <si>
    <t>T0712 - GUEPARD</t>
  </si>
  <si>
    <t>C8E713</t>
  </si>
  <si>
    <t>T0713 - GUEPARD</t>
  </si>
  <si>
    <t>C8E714</t>
  </si>
  <si>
    <t>T0714 - GUEPARD</t>
  </si>
  <si>
    <t>CNE7741</t>
  </si>
  <si>
    <t>C13T77414A / T7741</t>
  </si>
  <si>
    <t>Epson EcoTank ET-3600, ET-4550, L 655 Epson WorkForce M 100, M 100 Series, M 105, M 200</t>
  </si>
  <si>
    <t>C8E791</t>
  </si>
  <si>
    <t>T0791 - CHOUETTE</t>
  </si>
  <si>
    <t>EPSON Stylus Photo 1400, PX 700 W, P 50, PX 650, PX 710 W, PX 810 FW, PX 660, PX 720 WD, PX 820 FW, 1500 W, PX 730 WD, PX 830 FWD</t>
  </si>
  <si>
    <t>C8E792</t>
  </si>
  <si>
    <t>T0792 - CHOUETTE</t>
  </si>
  <si>
    <t>C8E793</t>
  </si>
  <si>
    <t>T0793 - CHOUETTE</t>
  </si>
  <si>
    <t>C8E794</t>
  </si>
  <si>
    <t>T0794 - CHOUETTE</t>
  </si>
  <si>
    <t>C8E795</t>
  </si>
  <si>
    <t>T0795 - CHOUETTE</t>
  </si>
  <si>
    <t>C8E796</t>
  </si>
  <si>
    <t>T0796 - CHOUETTE</t>
  </si>
  <si>
    <t>BUE79XXLB</t>
  </si>
  <si>
    <t>T7901/7911/7891 Tour de Pise</t>
  </si>
  <si>
    <t>Epson Workforce Pro WorkForce Pro WF-5110 DW, WorkForce Pro WF-5100 Series, WorkForce Pro WF-5620 DWF, WorkForce Pro WF-5690 DWF, WorkForce Pro WF-5600 Series, WorkForce Pro WF-5190 DW</t>
  </si>
  <si>
    <t>BUE79XXLC</t>
  </si>
  <si>
    <t>T7902/7912/7892 Tour de Pise</t>
  </si>
  <si>
    <t>BUE79XXLM</t>
  </si>
  <si>
    <t>T7903/7913/7893 Tour de Pise</t>
  </si>
  <si>
    <t>BUE79XXLY</t>
  </si>
  <si>
    <t>T7904/7914/7894 Tour de Pise</t>
  </si>
  <si>
    <t>C8E79XLB</t>
  </si>
  <si>
    <t>T7901 - TOUR DE PISE</t>
  </si>
  <si>
    <t>EPSON Workforce Pro WF-5110 DW, WF-4630 DWF, WF-5100 Series, WF-5620 DWF,  WF-5690 DWF, WF-4600 Series, WF-5600 Series, WF-4640 DTWF, WF-5190 DW</t>
  </si>
  <si>
    <t>C8E79XLC</t>
  </si>
  <si>
    <t>T7902 - TOUR DE PISE</t>
  </si>
  <si>
    <t>C8E79XLM</t>
  </si>
  <si>
    <t>T7903 - TOUR DE PISE</t>
  </si>
  <si>
    <t>C8E79XLY</t>
  </si>
  <si>
    <t>T7904 - TOUR DE PISE</t>
  </si>
  <si>
    <t>KE80B/CL</t>
  </si>
  <si>
    <t>T0807 - COLIBRI</t>
  </si>
  <si>
    <t>EPSON Stylus Photo R 265, R 360, RX 560, R 285, RX 585, RX 685, PX 800 FW</t>
  </si>
  <si>
    <t>C8E801</t>
  </si>
  <si>
    <t>T0801 - COLIBRI</t>
  </si>
  <si>
    <t>C8E802</t>
  </si>
  <si>
    <t>T0802 - COLIBRI</t>
  </si>
  <si>
    <t>C8E803</t>
  </si>
  <si>
    <t>T0803 - COLIBRI</t>
  </si>
  <si>
    <t>C8E804</t>
  </si>
  <si>
    <t>T0804 - COLIBRI</t>
  </si>
  <si>
    <t>C8E805</t>
  </si>
  <si>
    <t>T0805 - COLIBRI</t>
  </si>
  <si>
    <t>C8E806</t>
  </si>
  <si>
    <t>T0806 - COLIBRI</t>
  </si>
  <si>
    <t>BUE870</t>
  </si>
  <si>
    <t>T0870 - FLAMAND ROSE</t>
  </si>
  <si>
    <t>EPSON STYLUS R1900</t>
  </si>
  <si>
    <t>BUE871</t>
  </si>
  <si>
    <t>T0871 - FLAMAND ROSE</t>
  </si>
  <si>
    <t>Noir Clair</t>
  </si>
  <si>
    <t>BUE873</t>
  </si>
  <si>
    <t>T0873 - FLAMAND ROSE</t>
  </si>
  <si>
    <t>BUE874</t>
  </si>
  <si>
    <t>T0874 - FLAMAND ROSE</t>
  </si>
  <si>
    <t>BUE877</t>
  </si>
  <si>
    <t>T0877 - FLAMAND ROSE</t>
  </si>
  <si>
    <t>BUE878</t>
  </si>
  <si>
    <t>T0878 - FLAMAND ROSE</t>
  </si>
  <si>
    <t>BUE879</t>
  </si>
  <si>
    <t>T0879 - FLAMAND ROSE</t>
  </si>
  <si>
    <t>C8E8651</t>
  </si>
  <si>
    <t>Epson C13T865140/T8651</t>
  </si>
  <si>
    <t>Epson WorkForce Pro WF-M 5000 Series, WorkForce Pro WF-M 5100 Series, WorkForce Pro WF-M 5190 DW, WorkForce Pro WF-M 5600 Series, WorkForce Pro WF-M 5690 DWF</t>
  </si>
  <si>
    <t>BUE961</t>
  </si>
  <si>
    <t>T0961 - LOUP</t>
  </si>
  <si>
    <t>EPSON STYLUS R2880</t>
  </si>
  <si>
    <t>BUE962</t>
  </si>
  <si>
    <t>T0962 - LOUP</t>
  </si>
  <si>
    <t>BUE963</t>
  </si>
  <si>
    <t>T0963 - LOUP</t>
  </si>
  <si>
    <t>BUE964</t>
  </si>
  <si>
    <t>T0964 - LOUP</t>
  </si>
  <si>
    <t>BUE965</t>
  </si>
  <si>
    <t>T0965 - LOUP</t>
  </si>
  <si>
    <t>BUE966</t>
  </si>
  <si>
    <t>T0966 - LOUP</t>
  </si>
  <si>
    <t>BUE967</t>
  </si>
  <si>
    <t>T0967 - LOUP</t>
  </si>
  <si>
    <t>BUE968</t>
  </si>
  <si>
    <t>T0968 - LOUP</t>
  </si>
  <si>
    <t>BUE969</t>
  </si>
  <si>
    <t>T0969 - LOUP</t>
  </si>
  <si>
    <t>hp</t>
  </si>
  <si>
    <t>C8H10B</t>
  </si>
  <si>
    <t>C4844AE</t>
  </si>
  <si>
    <t>HPC8siness Inkjet 1100, 1200, 2200, 2250, 2800 DT, 2200, 2600, 2230, 2280, 3000, 1000, 2800, 2300/ Color Inkjet 1700, 2600/ Designjet 100 PLUS, 110 PLUS, 110 PLUS NR, CC 800 PS, 110 PLUS R, 111 R, 111, Color PRO CAD, 800, 800 PS, 500, 500 PS, 100</t>
  </si>
  <si>
    <t>C8H10C</t>
  </si>
  <si>
    <t>C4841AE</t>
  </si>
  <si>
    <t>HP 2000 CN, 2500 C, 2500 CN, 200 C, 2500 CM, Designjet Color PRO CAD, Color PRO GA</t>
  </si>
  <si>
    <t>C8H10M</t>
  </si>
  <si>
    <t>C4843AE</t>
  </si>
  <si>
    <t>C8H10Y</t>
  </si>
  <si>
    <t>C4842AE</t>
  </si>
  <si>
    <t>C8H11C</t>
  </si>
  <si>
    <t>C4836AE</t>
  </si>
  <si>
    <t>C8siness Inkjet 1000  1100  1100 Series  1100  TN  1200  1200D  2200  2230  2250  2250DN  2280  2280TN  2300  2600  2600DN  2800  2800DTN  Color Inkjet CP 1700D  Printer  Designjet 100  100plus  10PS  120  120NR  120PS  120PSN  20PS  50PS  70   Office Jet</t>
  </si>
  <si>
    <t>C8H11M</t>
  </si>
  <si>
    <t>C4837AE</t>
  </si>
  <si>
    <t>C8H11Y</t>
  </si>
  <si>
    <t>C4838AE</t>
  </si>
  <si>
    <t>C8H14B</t>
  </si>
  <si>
    <t>C5011AE</t>
  </si>
  <si>
    <t>HP CP 1160, Color Printer 1160, 1160 TN, Officejet D 125 XI, D 135, D 145, D 155 XI, 7130, 7140, 7110, 7140 XI, Digital Copier 610, 620, 630</t>
  </si>
  <si>
    <t>C8H14CL</t>
  </si>
  <si>
    <t>C5010AE</t>
  </si>
  <si>
    <t>HP CP 1160, Color Printer 1160, 1160 TN, Officejet D 125 XI, D 135, D 145, D 155 XI, 7130, 7140, 7110, 7140 XI, Digital Copier 610, 620, 631</t>
  </si>
  <si>
    <t>C8719EE, C8771EE, C8772EE, C8773EE, C8774EE, C8775EE</t>
  </si>
  <si>
    <t>HP Photosmart 3110, 3210, 3310 V, 3310 XI, C 8180, C 6280, C 5140, C 5150, C 5170, C 5175, C 5177, C 5185, C 5190, C 5194, C 6150, C 6154, C 6170, C 6175, C 6185, C 6190, C 6240, C 6250, C 6270, C 6283, C 6285, C 6288, C 7150, C 7170, C 7183, C 7190, C 7</t>
  </si>
  <si>
    <t>C8H363B</t>
  </si>
  <si>
    <t>C8721EE</t>
  </si>
  <si>
    <t>C8H363BXL</t>
  </si>
  <si>
    <t>C8719EE</t>
  </si>
  <si>
    <t>C8H363C</t>
  </si>
  <si>
    <t>C8771EE</t>
  </si>
  <si>
    <t>C8H363LC</t>
  </si>
  <si>
    <t>C8774EE</t>
  </si>
  <si>
    <t>C8H363LM</t>
  </si>
  <si>
    <t>C8775EE</t>
  </si>
  <si>
    <t>C8H363M</t>
  </si>
  <si>
    <t>C8772EE</t>
  </si>
  <si>
    <t>C8H363Y</t>
  </si>
  <si>
    <t>C8773EE</t>
  </si>
  <si>
    <t>B8H363B/CLXL</t>
  </si>
  <si>
    <t>B8H364B/CLXL</t>
  </si>
  <si>
    <t>CN684EE/CN685EE/CN686EE/CN687EE</t>
  </si>
  <si>
    <t>HP Photosmart C 6380, C 6383, D 5460, D 5463, C 5324, C 5380, C 5383, C 5390, C 6324, D 7560, Premium Fax, PRO B 8550, PLUS, Fax C 309 A, Premium B 109 A, Premium B 109 N, Premium C 309 G, Premium Touchsmart, B 110A, B 8550, Premium C 310 A, 5510, 5514,</t>
  </si>
  <si>
    <t>C8H364BXL</t>
  </si>
  <si>
    <t>CN684EE</t>
  </si>
  <si>
    <t>C8H364CXL</t>
  </si>
  <si>
    <t>CN685EE</t>
  </si>
  <si>
    <t>C8H364MXL</t>
  </si>
  <si>
    <t>CN686EE</t>
  </si>
  <si>
    <t>C8H364PBXL</t>
  </si>
  <si>
    <t>CB322EE</t>
  </si>
  <si>
    <t>C8H364YXL</t>
  </si>
  <si>
    <t>CN687EE</t>
  </si>
  <si>
    <t>C8H711B</t>
  </si>
  <si>
    <t>HP CZ133A</t>
  </si>
  <si>
    <t>HP DesignJet T 120, 520, 520 24 Inch, 520 36 Inch, 520 Series</t>
  </si>
  <si>
    <t>C8H711C</t>
  </si>
  <si>
    <t>HP CZ134A</t>
  </si>
  <si>
    <t>C8H711M</t>
  </si>
  <si>
    <t>HP CZ135A</t>
  </si>
  <si>
    <t>C8H711Y</t>
  </si>
  <si>
    <t>HP CZ136A</t>
  </si>
  <si>
    <t>C8H82C</t>
  </si>
  <si>
    <t>C4911AE</t>
  </si>
  <si>
    <t>HP Designjet 120, 120 NR, CC 800 PS, 510 (1067 MM), 510 (610 MM), 510 PS (1067 MM), 510 PS (610 MM), 111 R, 111, 800, 800 PS, 500, 500 PS, 10 PS, 20 PS, 50 PS, 500 DS</t>
  </si>
  <si>
    <t>C8H82M</t>
  </si>
  <si>
    <t>C4912AE</t>
  </si>
  <si>
    <t>C8H82Y</t>
  </si>
  <si>
    <t>C4913AE</t>
  </si>
  <si>
    <t>C8H88B</t>
  </si>
  <si>
    <t>C9396AE</t>
  </si>
  <si>
    <t>HP Officejet PRO K 5400, PRO K 5400 DN, PRO K 5400 DTN, PRO L 7580, PRO L 7680, PRO L 7780, PRO K 8600, PRO K 8600 DN, PRO L 7480, PRO L 7650, PRO L 7750, PRO L 7590, PRO K 5400 N, PRO L 7555, PRO K 550, PRO K 550 DTN, PRO K 550 DTWN</t>
  </si>
  <si>
    <t>C8H88C</t>
  </si>
  <si>
    <t>C9391AE</t>
  </si>
  <si>
    <t>C8H88M</t>
  </si>
  <si>
    <t>C9392AE</t>
  </si>
  <si>
    <t>C8H88Y</t>
  </si>
  <si>
    <t>C9393AE</t>
  </si>
  <si>
    <t>B8H903XLB/CL</t>
  </si>
  <si>
    <t>1CC20AE</t>
  </si>
  <si>
    <t>HP OfficeJet 6900 Series, 6950, HP OfficeJet Pro 6860 Series, 6860, 6868, 6900 Series, 6950, 6960, 6961, 6963, 6964, 6966, 6970, 6971, 6974, 6975, 6976, 6978, 6979</t>
  </si>
  <si>
    <t>C8H903XLB</t>
  </si>
  <si>
    <t>T6M15AE</t>
  </si>
  <si>
    <t>C8H903XLC</t>
  </si>
  <si>
    <t>T6M03AE</t>
  </si>
  <si>
    <t>C8H903XLM</t>
  </si>
  <si>
    <t>T6M07AE</t>
  </si>
  <si>
    <t>C8H903XLY</t>
  </si>
  <si>
    <t>T6M11AE</t>
  </si>
  <si>
    <t>H907XL</t>
  </si>
  <si>
    <t>T6M19AE</t>
  </si>
  <si>
    <t>HP OfficeJet Pro 6860 Series, 6860, 6868, 6900 Series, 6960, 6961, 6963, 6964, 6966, 6970, 6971, 6974, 6975, 6976, 6978, 6979</t>
  </si>
  <si>
    <t>C8H913B</t>
  </si>
  <si>
    <t>L0R95AE</t>
  </si>
  <si>
    <t>HP PageWide 352 dw, MFP 377 dw, HP PageWide Pro 450 Series, 452 dn, 452 dw, 452 dwt</t>
  </si>
  <si>
    <t>C8H913C</t>
  </si>
  <si>
    <t>F6T77AE</t>
  </si>
  <si>
    <t>C8H913M</t>
  </si>
  <si>
    <t>F6T78AE</t>
  </si>
  <si>
    <t>C8H913Y</t>
  </si>
  <si>
    <t>F6T79AE</t>
  </si>
  <si>
    <t>K8H920XLB/CL</t>
  </si>
  <si>
    <t>CD975AE/CD972AE/CD973AE/CD974AE</t>
  </si>
  <si>
    <t>HP Officejet 6500, 6500 Wireless, 6000, 6000 Wireless, 7000, 7000 Spezial Edition, 6000 Spezial Edition, 7500 A, 7000 A, 6500 A, 6500 A PLUS</t>
  </si>
  <si>
    <t>C8H920BXL</t>
  </si>
  <si>
    <t>CD975EE</t>
  </si>
  <si>
    <t>C8H920CXL</t>
  </si>
  <si>
    <t>CD972EE</t>
  </si>
  <si>
    <t>C8H920MXL</t>
  </si>
  <si>
    <t>CD973EE</t>
  </si>
  <si>
    <t>C8H920YXL</t>
  </si>
  <si>
    <t>CD974EE</t>
  </si>
  <si>
    <t>B8H932XL/933XL</t>
  </si>
  <si>
    <t>CN053AE/CN054AE/CN055AE/CN056AE</t>
  </si>
  <si>
    <t>HP Officejet 6600 E-ALL-IN-ONE, 6700 Premium, 6100 E-Printer</t>
  </si>
  <si>
    <t>C8H932XL</t>
  </si>
  <si>
    <t>CN053AE</t>
  </si>
  <si>
    <t>OfficeJet 6700 Premium, 7612 wide format, 6600 e-All-in-One, 7110 wide format, 6100 e-Printer, 7600 Series, 7610 wide format</t>
  </si>
  <si>
    <t>C8H933XLC</t>
  </si>
  <si>
    <t>CN054AE</t>
  </si>
  <si>
    <t>C8H933XLM</t>
  </si>
  <si>
    <t>CN055AE</t>
  </si>
  <si>
    <t>C8H933XLY</t>
  </si>
  <si>
    <t>CN056AE</t>
  </si>
  <si>
    <t>HP OfficeJet Pro 6230, 6830, 6820, 6800 Series</t>
  </si>
  <si>
    <t>C8H934XL</t>
  </si>
  <si>
    <t>C2P23AE</t>
  </si>
  <si>
    <t>C8H935XLC</t>
  </si>
  <si>
    <t>C2P24AE</t>
  </si>
  <si>
    <t>C8H935XLM</t>
  </si>
  <si>
    <t>C2P25AE</t>
  </si>
  <si>
    <t>C8H935XLY</t>
  </si>
  <si>
    <t>C2P26AE</t>
  </si>
  <si>
    <t>C8H940BXL</t>
  </si>
  <si>
    <t>C4906AE</t>
  </si>
  <si>
    <t>HP Officejet PRO 8000, PRO 8000 Wireless, PRO 8500 Wireless, PRO 8500, PRO 8000 Enterprise, PRO 8500 A, PRO 8500 A PLUS, PRO 8500 A Premium, PRO 8500 Premier</t>
  </si>
  <si>
    <t>C8H940C</t>
  </si>
  <si>
    <t>C4907AE</t>
  </si>
  <si>
    <t>C8H940M</t>
  </si>
  <si>
    <t>C4908AE</t>
  </si>
  <si>
    <t>C8H940Y</t>
  </si>
  <si>
    <t>C4909AE</t>
  </si>
  <si>
    <t>B8H95XLB/CL</t>
  </si>
  <si>
    <t>CN045AE/ CN046AE/ CN047AE/ CN048AE</t>
  </si>
  <si>
    <t>HP Officejet PRO 251 dw, 8100 ePrinter, 8620 e-All-in-One, 276 dw, 8600 Plus e-All-in-One, 8640 e-All-in-One, 8600 Premium e-All-in-One, 8600 e-All-in-One, 8610 e-All-in-One, 8660 e-All-in-One, 8630 e-All-in-One, 8616 e-All-in-One, 8625 e-All-in-One, 8615 e-All-in-One</t>
  </si>
  <si>
    <t>C8H950XL</t>
  </si>
  <si>
    <t>CN045AE</t>
  </si>
  <si>
    <t>C8H951XLC</t>
  </si>
  <si>
    <t>CN046AE</t>
  </si>
  <si>
    <t>C8H951XLM</t>
  </si>
  <si>
    <t>CN047AE</t>
  </si>
  <si>
    <t>C8H951XLY</t>
  </si>
  <si>
    <t>CN048AE</t>
  </si>
  <si>
    <t>C8H953XLB</t>
  </si>
  <si>
    <t>L0S70AE</t>
  </si>
  <si>
    <t>HP Officejet Pro 8210, 8218, 8710, 8715, 8718, 8719, 8720, 8725, 8730, 8740, 8745</t>
  </si>
  <si>
    <t>C8H953XLC</t>
  </si>
  <si>
    <t>F6U16AE</t>
  </si>
  <si>
    <t>C8H953XLM</t>
  </si>
  <si>
    <t>F6U17AE</t>
  </si>
  <si>
    <t>C8H953XLY</t>
  </si>
  <si>
    <t>F6U18AE</t>
  </si>
  <si>
    <t>H957XL</t>
  </si>
  <si>
    <t>L0R40AE</t>
  </si>
  <si>
    <t>C8H970XL</t>
  </si>
  <si>
    <t>CN625</t>
  </si>
  <si>
    <t>HP OfficeJet Pro X 476 dn, 476 dw, 470 Series, 576 dw, 451 dn, 450 Series, 551 dw, 451 dw</t>
  </si>
  <si>
    <t>C8H971XLC</t>
  </si>
  <si>
    <t>CN626</t>
  </si>
  <si>
    <t>C8H971XLM</t>
  </si>
  <si>
    <t>CN627</t>
  </si>
  <si>
    <t>C8H971XLY</t>
  </si>
  <si>
    <t>CN628</t>
  </si>
  <si>
    <t>C8H973XLB</t>
  </si>
  <si>
    <t>L0S07AE</t>
  </si>
  <si>
    <t>HP PageWide Pro 450 Series, 452 dn, 452 dw, 452 dwt, 470 Series, 477 dn, 477 dw, 477 dwt, 552 dw, 570 Series, 577 dw, 577 z</t>
  </si>
  <si>
    <t>C8H973XLC</t>
  </si>
  <si>
    <t>F6T81AE</t>
  </si>
  <si>
    <t>C8H973XLM</t>
  </si>
  <si>
    <t>F6T82AE</t>
  </si>
  <si>
    <t>C8H973XLY</t>
  </si>
  <si>
    <t>F6T83AE</t>
  </si>
  <si>
    <t>C8H980B</t>
  </si>
  <si>
    <t>D8J10A, 980</t>
  </si>
  <si>
    <t>HP OfficeJet Enterprise Color Flow X 585 z MFP, HP OfficeJet Enterprise Color X 550 Series, HP OfficeJet Enterprise Color X 555 dn, HP OfficeJet Enterprise Color X 555 xh, HP OfficeJet Enterprise Color X 580 Series, HP OfficeJet Enterprise Color X 585 dn MFP, HP OfficeJet Enterprise Color X 585 f MFP</t>
  </si>
  <si>
    <t>C8H980C</t>
  </si>
  <si>
    <t>D8J07A, 980</t>
  </si>
  <si>
    <t>C8H980M</t>
  </si>
  <si>
    <t>D8J08A, 980</t>
  </si>
  <si>
    <t>C8H980Y</t>
  </si>
  <si>
    <t>D8J09A, 980</t>
  </si>
  <si>
    <t>C8H991XLB</t>
  </si>
  <si>
    <t>M0K02AE, 991X</t>
  </si>
  <si>
    <t>HP PageWide Pro 450 Series, 452 dnHP, 452 dwHP, 452 dwtHP, 470 Series, 477 dnHP, 477 dwHP, 477 dwtHP, 552 dwHP, 570 Series, 577 dwHP</t>
  </si>
  <si>
    <t>C8H991XLC</t>
  </si>
  <si>
    <t>M0J90AE, 991X</t>
  </si>
  <si>
    <t>C8H991XLM</t>
  </si>
  <si>
    <t>M0J94AE, 991X</t>
  </si>
  <si>
    <t>C8H991XLY</t>
  </si>
  <si>
    <t>M0J98AE, 991X</t>
  </si>
  <si>
    <t>Kodak</t>
  </si>
  <si>
    <t>BUK30BXL</t>
  </si>
  <si>
    <t>Kodak ESP C 310, C 330, C 360, C 315, C 115, C 110, Office 2170, Office 2150, C 310 Series, 3.2, 1.2, C 110 Series, Office 2100 Series, Hero 5.1, 3.1</t>
  </si>
  <si>
    <t>BUK30CL</t>
  </si>
  <si>
    <t>C8K8965</t>
  </si>
  <si>
    <t>K8965</t>
  </si>
  <si>
    <t>KODAKEasyshare 5500, Easyshare 5100, Easyshare 5300, ESP 3, ESP 5, ESP 3250, ESP 5250, ESP 7, ESP 9, ESP Office 6150, HERO 7.1, HERO 9.1, HERO Office 6.1, ESP 5210, ESP 7250, ESP 9250</t>
  </si>
  <si>
    <t>C8K8966</t>
  </si>
  <si>
    <t>K8966</t>
  </si>
  <si>
    <t>Lexmark</t>
  </si>
  <si>
    <t>B8L100B/CLXL</t>
  </si>
  <si>
    <t>0014N1068/69/70/71</t>
  </si>
  <si>
    <t>LEXMARK Impact S 305, Interact S 605, Intuition S 505, Interpret S 405, Platinum PRO 905, Prestige PRO 805, Prevail PRO 705, Prospect PRO 205, Pinnacle PRO 901, Genesis S 816</t>
  </si>
  <si>
    <t>C8L100BXL</t>
  </si>
  <si>
    <t>0014N1068E</t>
  </si>
  <si>
    <t>C8L100CXL</t>
  </si>
  <si>
    <t>0014N1069E</t>
  </si>
  <si>
    <t>LEXMARK Impact S 305, Interact S 605, Intuition S 505, Interpret S 405, Platinum PRO 905, Prestige PRO 805, Prevail PRO 705, Prospect PRO 205, Pinnacle PRO 901, Genesis S 817</t>
  </si>
  <si>
    <t>C8L100MXL</t>
  </si>
  <si>
    <t>0014N1070E</t>
  </si>
  <si>
    <t>LEXMARK Impact S 305, Interact S 605, Intuition S 505, Interpret S 405, Platinum PRO 905, Prestige PRO 805, Prevail PRO 705, Prospect PRO 205, Pinnacle PRO 901, Genesis S 818</t>
  </si>
  <si>
    <t>C8L100YXL</t>
  </si>
  <si>
    <t>0014N1071E</t>
  </si>
  <si>
    <t>LEXMARK Impact S 305, Interact S 605, Intuition S 505, Interpret S 405, Platinum PRO 905, Prestige PRO 805, Prevail PRO 705, Prospect PRO 205, Pinnacle PRO 901, Genesis S 819</t>
  </si>
  <si>
    <t>B8L150XLB/CLXL</t>
  </si>
  <si>
    <t>014N1614E /014N1615E /014N1616E /014N1618E</t>
  </si>
  <si>
    <t>LEXMARK PRO 715, PRO 915</t>
  </si>
  <si>
    <t>C8L150XLB</t>
  </si>
  <si>
    <t>014N1614E</t>
  </si>
  <si>
    <t>C8L150XLC</t>
  </si>
  <si>
    <t>014N1615E</t>
  </si>
  <si>
    <t>C8L150XLM</t>
  </si>
  <si>
    <t>014N1616E</t>
  </si>
  <si>
    <t>C8L150XLY</t>
  </si>
  <si>
    <t>014N1618E</t>
  </si>
  <si>
    <t>C8L210XLB</t>
  </si>
  <si>
    <t>14L0174E, 210XL</t>
  </si>
  <si>
    <t>Lexmark OfficeEdge Pro 4000, Lexmark OfficeEdge Pro 4000 Series, Lexmark OfficeEdge Pro 4000 c, Lexmark OfficeEdge Pro 5500, Lexmark OfficeEdge Pro 5500 Series, Lexmark OfficeEdge Pro 5500 t</t>
  </si>
  <si>
    <t>C8L210XLC</t>
  </si>
  <si>
    <t>14L0175E, 210XL</t>
  </si>
  <si>
    <t>C8L210XLM</t>
  </si>
  <si>
    <t>14L0176E, 210XL</t>
  </si>
  <si>
    <t>C8L210XLY</t>
  </si>
  <si>
    <t>14L0177E, 210XL</t>
  </si>
  <si>
    <t>Ricoh</t>
  </si>
  <si>
    <t>BURGC21B</t>
  </si>
  <si>
    <t>GC-21K 405532</t>
  </si>
  <si>
    <t>Ricoh Aficio GX2500, GX3000, GX3000S, GX3000SF, GX3050N, GX3050SFN, GX5050N, GX7000</t>
  </si>
  <si>
    <t>BURGC21C</t>
  </si>
  <si>
    <t>GC-21C 405533</t>
  </si>
  <si>
    <t>BURGC21M</t>
  </si>
  <si>
    <t>GC-21M 405534</t>
  </si>
  <si>
    <t>BURGC21Y</t>
  </si>
  <si>
    <t>GC-21Y 405535</t>
  </si>
  <si>
    <t>C8RGC31B</t>
  </si>
  <si>
    <t>GC-31K 405688</t>
  </si>
  <si>
    <t>Ricoh Aficio GX e3300N, GX e3350N, IPSiO GX e3300</t>
  </si>
  <si>
    <t>C8RGC31C</t>
  </si>
  <si>
    <t>GC-31C 405689</t>
  </si>
  <si>
    <t>C8RGC31M</t>
  </si>
  <si>
    <t>GC-31M 405690</t>
  </si>
  <si>
    <t>C8RGC31Y</t>
  </si>
  <si>
    <t>GC-31Y 405691</t>
  </si>
  <si>
    <t>C8RGC41B</t>
  </si>
  <si>
    <t>Ricoh GC-41K 405761</t>
  </si>
  <si>
    <t>Ricoh Aficio SG 3100 snw, SG 3110 dn, SG 3100 Series, SG 3110 dnw, SG 3110 n, SG 3120 B SF, SG 3120 B SFNw, SG 2100 n, SG 7100 dn, SG 3110 SFNw, SG 3110 Series, SG-K 3100 dn, SG 3120 Series, SG 3120 B SFN, SG-K 3100 dn</t>
  </si>
  <si>
    <t>C8RGC41C</t>
  </si>
  <si>
    <t>Ricoh GC-41CL 405762</t>
  </si>
  <si>
    <t>C8RGC41M</t>
  </si>
  <si>
    <t>Ricoh GC-41ML 405763</t>
  </si>
  <si>
    <t>C8RGC41Y</t>
  </si>
  <si>
    <t>Ricoh GC-41YL 405764</t>
  </si>
  <si>
    <t>Samsung</t>
  </si>
  <si>
    <t>C8S210CL</t>
  </si>
  <si>
    <t>INK M210</t>
  </si>
  <si>
    <t>SAMSUNG CJX-1000, CJX-1050 W, CJX-2000 FW</t>
  </si>
  <si>
    <t>C8S215</t>
  </si>
  <si>
    <t>INK M215</t>
  </si>
  <si>
    <t>Memjet</t>
  </si>
  <si>
    <t>MEM_BK</t>
  </si>
  <si>
    <t>Lomond L0202110</t>
  </si>
  <si>
    <t>Lomond Evojet Office, Lomond Evojet Office 2</t>
  </si>
  <si>
    <t>MEM_CY</t>
  </si>
  <si>
    <t>Lomond L0202112</t>
  </si>
  <si>
    <t>MEM_MG</t>
  </si>
  <si>
    <t>Lomond L0202113</t>
  </si>
  <si>
    <t>MEM_YL</t>
  </si>
  <si>
    <t>Lomond L0202114</t>
  </si>
  <si>
    <t>OFFRE</t>
  </si>
  <si>
    <t xml:space="preserve"> ml</t>
  </si>
  <si>
    <t>NO NAME</t>
  </si>
  <si>
    <t>C8C02</t>
  </si>
  <si>
    <t>BC02</t>
  </si>
  <si>
    <t>Canon BJ 10, 100 10E, 10EX, 10 SX, 10U, 110, 15, 20, 200, 200E, 200EX, 210, 220, 220JC/JS, 230, 250, 5 / BJC 1000, 1010, 150, 210, 220, 230, 240, 240L, 250, 251, 255, 255SP, 265SP / FAX 8200, B405, B60, B70, B75, BX200 / FAXB B200, B220 / FAXPHONE B60, B</t>
  </si>
  <si>
    <t>C8C05</t>
  </si>
  <si>
    <t>BC05</t>
  </si>
  <si>
    <t>Caon BJ 200 JC, 200 JS, 210, 220, 200, 230, 200 E, 220 JC, 220 JS, 200 EX, 220 JC II, 220 JS II/ BJC 210 J, 250 J, 251, 255, 255 SP, 210, 240, 240 P, 150, 250, 1000, 220 /IJ 310, B 200 S Multipass 1000</t>
  </si>
  <si>
    <t>C8C20</t>
  </si>
  <si>
    <t>BC-20 / BX-20</t>
  </si>
  <si>
    <t>CANON BJC 2000, 2010, 2100, 2110, 2115, 2120, 2125, 400, 4000, 410, 4100, 420, 4200, 4200SP, 4300, 4304, 4400, 4530, 455, 4550, 4650, 5000, 5100, 5500 / FAX 3757, B210C, B740 / Multipass C2500, C3000, C3500, C5000, C530, C545, C555, C5550, C560, C635, /</t>
  </si>
  <si>
    <t>C8C37</t>
  </si>
  <si>
    <t>PG37 BK/2145B001</t>
  </si>
  <si>
    <t>CANON Pixma IP 2500, 1800, 2600 / Pixma MP 210, 220, 470, 140, 190</t>
  </si>
  <si>
    <t>C8C38</t>
  </si>
  <si>
    <t>CL38/2146B001</t>
  </si>
  <si>
    <t>C8C40</t>
  </si>
  <si>
    <t>PG40 BK/0615B001</t>
  </si>
  <si>
    <t>CANON Pixma MP 160, 180, 460, 1800, 210, 220, 470, 140, 190, 150, 450, 170 / Pixma IP 1700, 6210 D, 6220 D, 6310 D, 2500, 1800, 2600, 1600, 2200</t>
  </si>
  <si>
    <t>C8C41</t>
  </si>
  <si>
    <t>CL41/0617B001</t>
  </si>
  <si>
    <t>C8C50</t>
  </si>
  <si>
    <t>PG50 BK/0616B001</t>
  </si>
  <si>
    <t>CANON Pixma MP 160, 180, 460, 150, 450, 170 / Pixma IP 2200</t>
  </si>
  <si>
    <t>C8C51</t>
  </si>
  <si>
    <t>CL51/0618B001</t>
  </si>
  <si>
    <t>CANON Pixma MP 160, 180, 460, 150, 450, 170 / Pixma IP 6210 D, 6220 D, 6310 D, 2200</t>
  </si>
  <si>
    <t>C8C510</t>
  </si>
  <si>
    <t>PG510 BK/2970B001</t>
  </si>
  <si>
    <t>CANON Pixma MP 240, 260, 480, 490, 270, 250, 280, 495, 258, 276, 287, 497 / Pixma MX 320, 330, 340, 350, 347, 360, 410, 420 / Pixma IP 2700</t>
  </si>
  <si>
    <t>C8C511</t>
  </si>
  <si>
    <t>CL511/2972B001</t>
  </si>
  <si>
    <t>C8C510V2</t>
  </si>
  <si>
    <t>C8C511V2</t>
  </si>
  <si>
    <t>C8C512</t>
  </si>
  <si>
    <t>PG512 BK/2969B001</t>
  </si>
  <si>
    <t>C8C513</t>
  </si>
  <si>
    <t>CL513/2971B001</t>
  </si>
  <si>
    <t>K8C512/513</t>
  </si>
  <si>
    <t>PG512/CL513 / 2969B001 / 2971B001</t>
  </si>
  <si>
    <t>1B-1CMY</t>
  </si>
  <si>
    <t>C8C512V2</t>
  </si>
  <si>
    <t>C8C513V2</t>
  </si>
  <si>
    <t>CANON Pixma MG 4150, 2150, 3150, 2250, 3250, 4250 / Pixma MX 375, 435, 515</t>
  </si>
  <si>
    <t>C8C540XL</t>
  </si>
  <si>
    <t>PG540 BK/5222B005</t>
  </si>
  <si>
    <t>C8C541XL</t>
  </si>
  <si>
    <t>CL541XL/5226B005</t>
  </si>
  <si>
    <t>C8C540XLV2</t>
  </si>
  <si>
    <t>C8C541XLV2</t>
  </si>
  <si>
    <t>B8C540XL/541XLV2</t>
  </si>
  <si>
    <t>PG540XL / CL541XL</t>
  </si>
  <si>
    <t>Noir + Tricolor</t>
  </si>
  <si>
    <t>CANON Pixma   IP 2800   IP 2850  MG 2400   MG 2440  MG 2450  MG 2455  MG 2500   MG 2540  MG 2550  MG 2550 S  MG 2555  MG 2555 S  MG 2900   MG 2940  MG 2950  MG 2950 S  MG 3000   MG 3050  MG 3050   MG 3051  MG 3052  MG 3053  MX 490   MX 494  MX 495</t>
  </si>
  <si>
    <t>B8C545XL/546XLV2</t>
  </si>
  <si>
    <t>PG545XL / CL546XL</t>
  </si>
  <si>
    <t>C8C545XLV2</t>
  </si>
  <si>
    <t>PG545 XL BK/8286B001</t>
  </si>
  <si>
    <t>C8C546XLV2</t>
  </si>
  <si>
    <t>CL546XL/8288B001</t>
  </si>
  <si>
    <t>C8C545XL</t>
  </si>
  <si>
    <t>C8C546XL</t>
  </si>
  <si>
    <t>C8CX3</t>
  </si>
  <si>
    <t>BX3</t>
  </si>
  <si>
    <t>CANON CFU-C 1, Comfortfax-B 155, MPC 10 / Fax B 140, B 150, B 540, B 550, B 640, B 100, B 110, B 170, B 190, B 155, B 120, B 115, B 820, B 840 / Faxphone B 45, B 540, B 550, B 60, B 95, B 70, B 640 / Multipass 10, 800, C 10</t>
  </si>
  <si>
    <t>C8DS1B</t>
  </si>
  <si>
    <t>T0529</t>
  </si>
  <si>
    <t>DELL  720 / A 921</t>
  </si>
  <si>
    <t>C8DS1CL</t>
  </si>
  <si>
    <t>T0530</t>
  </si>
  <si>
    <t>C8DS2B</t>
  </si>
  <si>
    <t>7Y743</t>
  </si>
  <si>
    <t>DELLA940 All-in-One, A960 All-in-One</t>
  </si>
  <si>
    <t>C8DS2CL</t>
  </si>
  <si>
    <t>7Y745</t>
  </si>
  <si>
    <t>C8DS5B</t>
  </si>
  <si>
    <t>5566/M4640/59210092</t>
  </si>
  <si>
    <t>DELL  A 922, 944, 924, 942, 962, 964, 946</t>
  </si>
  <si>
    <t>C8DS5CL</t>
  </si>
  <si>
    <t>J5567/M4646/59210091</t>
  </si>
  <si>
    <t>C8DS6CL</t>
  </si>
  <si>
    <t>DH828/CH883/59210226</t>
  </si>
  <si>
    <t>DELL  725, 810</t>
  </si>
  <si>
    <t>C8DS7B</t>
  </si>
  <si>
    <t>DELL serie 7 black, 966, 968, 968 Wifi /A 966, 968</t>
  </si>
  <si>
    <t>C8DS7CL</t>
  </si>
  <si>
    <t>DH829/CH884/59210227</t>
  </si>
  <si>
    <t>DELL serie 7 color, 966, 968, 968 Wifi /A 966, 968</t>
  </si>
  <si>
    <t>C8DS9B</t>
  </si>
  <si>
    <t>MK990/MK992/59210211</t>
  </si>
  <si>
    <t>DELL 926</t>
  </si>
  <si>
    <t>C8DS9CL</t>
  </si>
  <si>
    <t>MK991/MK993/59210212</t>
  </si>
  <si>
    <t>C8H110</t>
  </si>
  <si>
    <t>CB304AE</t>
  </si>
  <si>
    <t>HP Photosmart A 310, A 314, A 432, A 433, A 436, A 516, A 612, A 717, A 311, A 316, A 320, A 510, A 512, A 617, A 712, A 434, A 610, A 618, A 716, A 532, A 526, A 636, A 826, A 646</t>
  </si>
  <si>
    <t>C8H123BXLV2</t>
  </si>
  <si>
    <t>F6V19AE</t>
  </si>
  <si>
    <t>HP Deskjet 2130, 2620, 2621, 2622, 2624, 2630, 2632, 2633, 2634, 2640, 2652, 3630, 3639, 3732, 3733, 3735, 3750, 3758, HP Envy 4512, 4516, HP Officejet 3830, 3835, 4654, 4655, 5212, 5220, 5230, 5232, 5255, 5258, 5264</t>
  </si>
  <si>
    <t>C8H123CLXLV2</t>
  </si>
  <si>
    <t>F6V18AE</t>
  </si>
  <si>
    <t>C8H15</t>
  </si>
  <si>
    <t>C6615AE</t>
  </si>
  <si>
    <t>HP Fax 1010, 1230, 1230 XI / Officejet V 40 XI, V 45, V 40, 5110, 5110 XI, 5105, 5110 V, V 30 / Deskjet 840 C, 843 C, 810 C, 812 C, 845 C, 940 C, 842 C, 920 C, 825 C, 3820, 916 C, 816 C, 825 CVR, 3816, 3810, 3822 / PSC 500, 750, 900, 950, 720, 760, 950 X</t>
  </si>
  <si>
    <t>C8H17</t>
  </si>
  <si>
    <t>C6625AE</t>
  </si>
  <si>
    <t>HP Fax 1010 / Deskjet 840 C, 843 C, 845 C, 842 C, 825 C, 816 C, 825 CVR</t>
  </si>
  <si>
    <t>C8H23</t>
  </si>
  <si>
    <t>C1823AE</t>
  </si>
  <si>
    <t>HP Deskjet 1180 C, 890 C, 720 C, 722 C, 1120 C, 1120 CXI, 1120 CSE, 890 CXI, 890 CSE, 895 CXI, 710 C, 880 C, 815 C, 810 C, 812 C, 712 C, 882 C, 895 CSE, 895 C, 1125 C, 750 C / Officejet PRO 1170 CXI, PRO 1175 CXI, 1170 C, 1175 C, R 45, R 65, T 45, T 65,</t>
  </si>
  <si>
    <t>C8H20</t>
  </si>
  <si>
    <t>C6614AE</t>
  </si>
  <si>
    <t>HP Deskjet 610 C, 640 C, 615 C, 610 CL, 612 C, 642 C, 648 C, 656 / Fax 925 XI, 1020</t>
  </si>
  <si>
    <t>C8H21</t>
  </si>
  <si>
    <t>C9351AE</t>
  </si>
  <si>
    <t>HP Officejet 5600 series, 1410, 4310 series, 4350 series, 5600 series / Deskjet F 310, F 325, F 335, F 340, F 350, F 370, F 375, F 378, F 385, F 388, F 390, F 394, D 2430, D 2460, 3910, 3920, 3930, F 2100 series, F 4100 series, F 2200 series, 3900 series</t>
  </si>
  <si>
    <t>C8H22</t>
  </si>
  <si>
    <t>C9352AE</t>
  </si>
  <si>
    <t>C8H27</t>
  </si>
  <si>
    <t>C8727AE</t>
  </si>
  <si>
    <t>HP Officejet 5610, 5608, 5609, 5610 V, 5610 XI, 4105, 4355, 4311, 4312, 4314, 4317, 4319, 4352, 4353, 4357, 4359, 5600, 4110, 5510, 5510 XI, 5510 V, 5505, 5508, 5515, 4219, 4215, 4255, 5500, 5615, 5605, 6100, 4315, 4315 V, 4315 XI / PSC 1100 series, 1200</t>
  </si>
  <si>
    <t>C8H28</t>
  </si>
  <si>
    <t>C8728AE</t>
  </si>
  <si>
    <t>HP Officejet 4105, 4110, 5510, 5510 XI, 5510 V, 5505, 5508, 5515, 4219, 4215, 4255, 5500, 6100 / PSC 1110 V, 1118, 1200, 1209, 1216, 1217, 1219, 1311, 1315 S, 1315 V, 1315 XI, 1317, 1350 XI, 1355, 1210, 1350, 1110, 2200, 1205, 1210 V, 1210 XI, 1310, 1100</t>
  </si>
  <si>
    <t>C8H29</t>
  </si>
  <si>
    <t>51629AE</t>
  </si>
  <si>
    <t>HP Deskjet 600 C, 660 C, 600, 690 C, 694 C, 670 C, 690 C PLUS, 670 TV, 692 C, 695 C, 660 CSE, 672 C, 680 C, 682 C, 693 C, 695 CCI, 697 C, 691 C / Deskwriter 694 C, 660 C, 600, 680 C Officejet 500, 590, 635, 700, 710, 720, 725 / PSC 370, 380</t>
  </si>
  <si>
    <t>K8H300XLB/CL</t>
  </si>
  <si>
    <t>CC641EE/CC644EE</t>
  </si>
  <si>
    <t>HP Deskjet D 2530, D 2560, D 2545, D 2563, F 4224, F 4280, F 4210, F 4213, F 4235, F 4240, F 4250, F 4272, F 4275, F 4283, D 2660, D 1660, D 5560, F 2480, F 2483, F 4580, F 4583, F 2420, F 2492 / Photosmart C 4635, C 4640, C 4650, C 4680, C 4683, C 4685,</t>
  </si>
  <si>
    <t>C8H300BXL</t>
  </si>
  <si>
    <t>CC641EE</t>
  </si>
  <si>
    <t>C8H300CLXL</t>
  </si>
  <si>
    <t>CC644EE</t>
  </si>
  <si>
    <t>B8H301XLB/CLXL</t>
  </si>
  <si>
    <t>CH563EE/CH564EE</t>
  </si>
  <si>
    <t>DeskJet 2050, 1050, 1055, 1000, 3000, 3050, 2514, 3059 a, 2540, 2050 s, Ink Advantage 2545, 3052 a, 2050 a, 1050 a, 2542, 3050 se, 2549, 2054 a, 3055 a, 3050 a, 2550, 3055, 3054 a, 1510, 3057 a, 3050 ve, 3056 a, 1010, 2544, 3052, 2510, 2512 Envy 4504 e-Al</t>
  </si>
  <si>
    <t>C8H301BXL</t>
  </si>
  <si>
    <t>CH563EE</t>
  </si>
  <si>
    <t>C8H301CLXL</t>
  </si>
  <si>
    <t>CH564EE</t>
  </si>
  <si>
    <t>C8H301BXLV1</t>
  </si>
  <si>
    <t>C8H301CLXLV1</t>
  </si>
  <si>
    <t>B8H302XLB/CL</t>
  </si>
  <si>
    <t>F6U68AE/F6U67AE</t>
  </si>
  <si>
    <t>HP OfficeJet 3830 tout-en-un, HP OfficeJet 4650 tout-en-un, HP Deskjet 1110, HP Envy 4520 tout-en-un</t>
  </si>
  <si>
    <t>C8H302BXL</t>
  </si>
  <si>
    <t>F6U68AE</t>
  </si>
  <si>
    <t>C8H302CLXL</t>
  </si>
  <si>
    <t>F6U67AE</t>
  </si>
  <si>
    <t>B8H303XLB/CL</t>
  </si>
  <si>
    <t>T6N04AE/T6N03AE</t>
  </si>
  <si>
    <t>HP Envy Photo 6200 Series, Photo 6230, Photo 6230 wifi, Photo 6232, Photo 6234, Photo 7100 Series, Photo 7130, Photo 7134, Photo 7800 Series, Photo 7830</t>
  </si>
  <si>
    <t>C8H303BXL</t>
  </si>
  <si>
    <t>T6N04AE</t>
  </si>
  <si>
    <t>C8H303CLXL</t>
  </si>
  <si>
    <t>T6N03AE</t>
  </si>
  <si>
    <t>B8H304XLB/CL</t>
  </si>
  <si>
    <t>N9K08AE/N9K07AE</t>
  </si>
  <si>
    <t>HP DeskJet 2620, 2621, 2622, 2623, 2630, 2632, 2633, 2634, 3720, 3720 blue, 3720 seagrass, 3730, 3732, 3733, 3735, 3750, 3760, 3762, 3764 / HP DeskJet Ink Advantage 3700 MFP / 3730, 3732, 3733, 3735, 3750, 3760, 3762, 3764</t>
  </si>
  <si>
    <t>C8H304BXL</t>
  </si>
  <si>
    <t>N9K08AE</t>
  </si>
  <si>
    <t>C8H304CLXL</t>
  </si>
  <si>
    <t>N9K07AE</t>
  </si>
  <si>
    <t>C8H336</t>
  </si>
  <si>
    <t>C9362EE</t>
  </si>
  <si>
    <t>HP Officejet 6315, 6300, 6313, 6310, 6310 XI / Deskjet 5440 V, 5440 XI, 5440 / Photosmart 7850, C 3175, 7838, C 3100 Serie, C 3180, C 3170, C 3173, C 3183, C 3185, C 3188, C 3193, C 3194 / PSC 1507, 1510 V, 1510 XI, 1503, 1504, 1508, 1513, 1510</t>
  </si>
  <si>
    <t>C8H342</t>
  </si>
  <si>
    <t>C9361EE</t>
  </si>
  <si>
    <t>HP Deskjet 5440 V, 5440 XI, 5440, D 4145, D 4155, D 4163, D 4160 / Photosmart 7850, C 3175, 7838, C 4175, C 3100 Serie, C 3180, C 4180, C 3170, C 3173, C 3183, C 3185, C 3188, C 3193, C 3194, C 4170, C 4183, C 4188, C 4190, C 4193, C 4194 / PSC 1507, 151</t>
  </si>
  <si>
    <t>C8H337</t>
  </si>
  <si>
    <t>C9364EE</t>
  </si>
  <si>
    <t>HP Deskjet 6980, 6940 DT, 6943, 6983, D 4145, D 4155, D 4163, 6988, 6988 DT, 5940, 5943, 6940, D 4160 / Photosmart D 5069, 2570, 8030, 8049, 8050 XI, 8053, C 4175, 8750, 8050, 8750 GP, 2575, C 4180, C 3170, C 3173, C 3183, C 3185, C 3188, C 3193, C 3194,</t>
  </si>
  <si>
    <t>KH338/343XL</t>
  </si>
  <si>
    <t>C8765AE/C8766AE</t>
  </si>
  <si>
    <t>HP Deskjet 6980, 460 series, 6540 D, 5740, 6540, 6840, 6620, 9800 D, 5940, 5943, 6543, 6940 / Officejet 6200 series, H 470, K 7100 series, 7210, 6310 XI / Photosmart D 5069, PRO B 8300 series, 2570, 2605, 422, 7850, C 3100 Serie, 325, 375, 2610, 2710, 81</t>
  </si>
  <si>
    <t>C8H338</t>
  </si>
  <si>
    <t>C8765EE</t>
  </si>
  <si>
    <t>HP Officejet 6200 series, H 470, K 7100, K 7103, K 7108, PRO K 7100, PRO K 7103, PRO K 7108, 100, 150 Mobile, 7410, 7310, 6210, 7210 / Photosmart PRO B 8300 series, 7850, 8450 V, 8450 XI, 8453, C 3175, 7838, C 3100 Serie, 2610, 2710, 8150, 8450, 8750, 87</t>
  </si>
  <si>
    <t>C8H343</t>
  </si>
  <si>
    <t>C8766EE</t>
  </si>
  <si>
    <t>HP Deskjet 6980, 460, 6540 D, 5740, 6540, 6840, 6620, 9800, 5940, 6940 / Officejet 6200 series, 6300, H 470, K 7100 series, 100, 150 Mobile, 7410, 7310, 6210, 7210, 6310/ Photosmart PRO B 8330, PRO B 8350, 2570, 2605, 7850, 8030, 8050 XI, 8450 V, 8450 XI</t>
  </si>
  <si>
    <t>C8H339</t>
  </si>
  <si>
    <t>C8767EE</t>
  </si>
  <si>
    <t>HP Deskjet 6980, 6540 D, 6940 DT, 6943, 6983, 6988, 6988 DT, 5740, 6540, 6840, 6620, 9800, 9800 D, 5940, 5943, 6543, 6940 / Photosmart PRO B 8330, PRO B 8350, PRO B 8353, 2570, 2605, 8450 V, 8450 XI, 8453, 2610, 2710, 8150, 8450, 8750, 8050, 8750 GP, 845</t>
  </si>
  <si>
    <t>C8H344</t>
  </si>
  <si>
    <t>C9363EE</t>
  </si>
  <si>
    <t>HPDeskjet 6980, 460, 6540, 5740, 6540, 6840, 6620, 9800, 9800 D, 5940, 6940 / Officejet 6205, 6200, 6213, 6215, H 470, K 7100 series, 100, 150 Mobile, 7410, 7310, 6210, 6210 V, 6210 XI, 7210 / Photosmart PRO B 8330, PRO B 8350, PRO B 8353, 2570, 2605, 42</t>
  </si>
  <si>
    <t>C8H348</t>
  </si>
  <si>
    <t>C9369EE</t>
  </si>
  <si>
    <t>Tricolor Photo</t>
  </si>
  <si>
    <t>C8H350</t>
  </si>
  <si>
    <t>CB335EE</t>
  </si>
  <si>
    <t>HP Officejet J 5780, J 5785, J 5730, J 6410, J 6415, J 6450, J 6480, J 6424, J 5740, J 5750 / Deskjet D 4260, D 4263, D 4268, D 4360 / Photosmart C 4240, C 4250, C 4270, C 4273, C 4280, C 4283, C 4380, C 4383, C 4385, C 4388, C 4424, C 4480, C 5240, C 52</t>
  </si>
  <si>
    <t>C8H351</t>
  </si>
  <si>
    <t>CB337EE</t>
  </si>
  <si>
    <t>C8H350XL</t>
  </si>
  <si>
    <t>CB336EE</t>
  </si>
  <si>
    <t>C8H351XL</t>
  </si>
  <si>
    <t>CB338EE</t>
  </si>
  <si>
    <t>C8H40B</t>
  </si>
  <si>
    <t>51640B</t>
  </si>
  <si>
    <t>HP Copyjet M / Designjet 230, 250C, 330, 350C, 350N, 400, 430, 430C, 450C, 455C, 455CA, 488C, 488CA, 650C, 650C/PS / Deskjet 1200C</t>
  </si>
  <si>
    <t>H40C</t>
  </si>
  <si>
    <t>51640C</t>
  </si>
  <si>
    <t>HP Designjet 350 C A1, 750 C PLUS A1, 750 C, 755 CM, 350, 350 C A0, 450 C A1, 350 C PLUS, 450 C A0, 455 CA A1, 455 CA A0, 488 CA, 450 C, 455 CA, 750 C PLUS A0, 455 C, 488 C</t>
  </si>
  <si>
    <t>H40M</t>
  </si>
  <si>
    <t>51640M</t>
  </si>
  <si>
    <t>C8H44C</t>
  </si>
  <si>
    <t>51644C</t>
  </si>
  <si>
    <t>C8H44M</t>
  </si>
  <si>
    <t>51644M</t>
  </si>
  <si>
    <t>C8H44Y</t>
  </si>
  <si>
    <t>51644Y</t>
  </si>
  <si>
    <t>KH45/78</t>
  </si>
  <si>
    <t>51645AE/C6578AE</t>
  </si>
  <si>
    <t>HP Deskjet 1180 C, 850 C, 1600 C, 1600 CM, 855 C, 820 CXI, 870 CXI, 1600 CN, 1100 C, 890 C, 820 CSE, 720 C, 722 C, 1000, 1120, 890 CXI, 890 CSE, 895 CXI, 710 C, 880 C, 850 CXI, 815 C, 970 CXI, 930 C, 950 C, 1220 C, 950, 930 CM, 990 CXI, 959 C, 980 CXI, 9</t>
  </si>
  <si>
    <t>C8H45</t>
  </si>
  <si>
    <t>51645AE</t>
  </si>
  <si>
    <t>C8H78</t>
  </si>
  <si>
    <t>C6578AE</t>
  </si>
  <si>
    <t>HP Officejet 5110, 5110 XI, 5105, 5110 V, V 30 / Photosmart P 1000, P 1100, P 1115, P 1215, P 1218/ Deskjet 970 CXI, 930 C, 950 C, 1220 C, 950, 930 CM, 990 CXI, 959 C, 980 CXI, 990 CM, 995 C, 940 C, 960 C, 935 C, 970 CSE, 1220 CSE, 995 Bluetooth, 920 C,</t>
  </si>
  <si>
    <t>C8H49</t>
  </si>
  <si>
    <t>51649AE</t>
  </si>
  <si>
    <t>HP Deskjet 600 C, 660 C, 600, 690 C, 694 C, 670 C, 690 C PLUS, 670 TV, 692 C, 695 C, 610 C, 640 C, 350 C, 350 CBI, 615 C, 610 CL, 660 CSE, 612 C, 642 C, 648 C, 672 C, 680 C, 682 C, 693 C, 695 CCI, 697 C, 656, 691 C / Deskwriter 694 C, 660 C, 600, 680 C /</t>
  </si>
  <si>
    <t>C8H56</t>
  </si>
  <si>
    <t>C6656AE</t>
  </si>
  <si>
    <t>HP Officejet 4105, 6110, 4110, 5510, 5515, 4255, 5500, 6100/ Photosmart 130, 230, 7150, 7350, 7550, 7130, 7660, 7760, 7960, 7260,7345, 7762, 7450/ PSC 1100series, 1200 series, 1310 series, 1350 ,1355, 2150, 2410 V, 2410 XI, 2450, 2510 XI, 2550, 2110, 221</t>
  </si>
  <si>
    <t>C8H57</t>
  </si>
  <si>
    <t>C6657AE</t>
  </si>
  <si>
    <t>HP Officejet 4105, 6110, 4110, 5510, 5515, 4255, 5500, 6100/ Photosmart130, 230, 7150, 7350, 7550, 7130, 7660, 7760, 7960, 7260,7345, 7762, 7450/ PSC 1100series, 1200 series, 1310 series, 1350 ,1355, 2150, 2410 V, 2410 XI, 2450, 2510 XI, 2550, 2110, 2210</t>
  </si>
  <si>
    <t>C8H58</t>
  </si>
  <si>
    <t>C6658AE</t>
  </si>
  <si>
    <t>HP Officejet 4105, 6110, 4110, 5510,5515, 4215, 4255, 5500, 6100/ Photosmart 100, 130, 230, 7150, 7350, 7550, 7130, 7660, 7760, 7960, 7260,7345, 7762, 7450/ PSC 1100 series, 1200 series, 1310 series, 1350 XI,1355, 2150, 2410 V, 2410 XI, 2450, 2510 XI, 25</t>
  </si>
  <si>
    <t>B8H62XLB/CL</t>
  </si>
  <si>
    <t>C2P08AE/C2P07AE</t>
  </si>
  <si>
    <t>HP e-All-in-OneHP Envy 5540 Series, 5540, 5542, 5544, 5545, 5547, 5548, 5600 SeriesHP Envy 5640, 5642, 5643, 5644, 5646, 5660, 5661, 5663, 5664, 5665, 7600 SeriesHP Envy 7640, 7642, 7643, 7644, 7645 / HP OfficeJet 200HP, 5740HP, 5740 SeriesHP, 5741HP, 5742HP, 5743HP, 5744HP, 5745HP, 5746HP, 8000 SeriesHP, 8040HP, 8045</t>
  </si>
  <si>
    <t>C8H62BXL</t>
  </si>
  <si>
    <t>C2P05AE</t>
  </si>
  <si>
    <t>C8H62CLXL</t>
  </si>
  <si>
    <t>C2P07AE</t>
  </si>
  <si>
    <t>H650BXL</t>
  </si>
  <si>
    <t>CZ101AE</t>
  </si>
  <si>
    <t>HP DeskJet Ink Advantage  1515  1500 Series  1515  1516  1518  2500 Series  2515  2516  2520 hc  2540  2542  2544  2545  2546  2600 Series  2645  2646  3515  3545 e-All-in-One  3546 e-All-in-One  3548 e-All-in-One  4515 e  4645 e-All-in-One  4646 e-All-in-One  4648 e-All-in-One</t>
  </si>
  <si>
    <t>H650CLXL</t>
  </si>
  <si>
    <t>CZ102AE</t>
  </si>
  <si>
    <t>H652BXL</t>
  </si>
  <si>
    <t>F6V25AE</t>
  </si>
  <si>
    <t>HP DeskJet Ink Advantage  3775 1115 2135 3600 séries 3630 séries 3635 3636 3638 3835</t>
  </si>
  <si>
    <t>H652CLXL</t>
  </si>
  <si>
    <t>F6V24AE</t>
  </si>
  <si>
    <t>C8H901BXL</t>
  </si>
  <si>
    <t>CC654EE</t>
  </si>
  <si>
    <t>HP Officejet J 4540, J 4550, J 4580, J 4524, J 4624, J 4680, 4500, 4500 WIRE LESS</t>
  </si>
  <si>
    <t>C8H901CL</t>
  </si>
  <si>
    <t>CC656EE</t>
  </si>
  <si>
    <t>C8L01</t>
  </si>
  <si>
    <t>18CX781</t>
  </si>
  <si>
    <t>LEXMARK X1005 séries, X2300 séries, X2310, X2330, X2350, X2400 séries, X2450, X2470, X2610, X3400 séries, X3450, X3470  / Z730 séries, Z735</t>
  </si>
  <si>
    <t>C8L125</t>
  </si>
  <si>
    <t>15M0125 / 15MX120</t>
  </si>
  <si>
    <t>LEXMARK P 3100, 707, 3150 / Z 51, 52, 53, 54, 54 SE, 705, 715 / / SF 430, F 4270 / Color Jetprinter 3200, Z 51, Z 52, Z 42, Z 43, Z 82, Z 45, Z 54, Z 54 SE, Z 44 / X 83, 73, 125, 125 PRO, 85, 85 PRO, 70, 80, 84, 4250</t>
  </si>
  <si>
    <t>C8L134</t>
  </si>
  <si>
    <t>13400HC</t>
  </si>
  <si>
    <t>LEXMARK EXECJET  II, II 4076, IIC, IIC 4076 / JP 1000, 1020, 1070, 1100, 1100CSE, 2010, 2010CSE, 2030, 2050, 2055, 3000,  / MEDLEY 4CMFC, 4SXMFC, / WINWRITER 100, 150, 150C, Samsung SF3100</t>
  </si>
  <si>
    <t>C8L14</t>
  </si>
  <si>
    <t>018C2090E</t>
  </si>
  <si>
    <t>Lexmark Z 2320, 2300 / X 2600, 2620, 2630, 2650, 2670</t>
  </si>
  <si>
    <t>C8L15</t>
  </si>
  <si>
    <t>18C2110E</t>
  </si>
  <si>
    <t>C8L16</t>
  </si>
  <si>
    <t>010N0016E</t>
  </si>
  <si>
    <t>LEXMARK X 1270, 1250, 75, 74, 1150, 72, 1110, 1180, 1130, 1140, 2250, 1170, 2230, 1190 / Z 13, 23, 23 E, 33, 35, 601, 605, 615, 645, 602, 617 / Color Jetprinter Z 33, Z 13, Z 23, Z 23 E, Z 35, Z 25, 25 L, Z 602, Z 24, Z 25 L, Z 34, Z 605, Z 604, Z 601, Z</t>
  </si>
  <si>
    <t>C8L26</t>
  </si>
  <si>
    <t>010N0026E</t>
  </si>
  <si>
    <t>C8L17</t>
  </si>
  <si>
    <t>010NX217E</t>
  </si>
  <si>
    <t>C8L27</t>
  </si>
  <si>
    <t>010NX227E</t>
  </si>
  <si>
    <t>C8L23</t>
  </si>
  <si>
    <t>18C1523 / A 18C1623</t>
  </si>
  <si>
    <t>LEXMARK X 3500, 3550, 4550, 4550 Business Edition /Z 1420</t>
  </si>
  <si>
    <t>C8L24</t>
  </si>
  <si>
    <t>18C1524 / A 18C1624</t>
  </si>
  <si>
    <t>C8L28</t>
  </si>
  <si>
    <t>18C1428 / A 18C1528</t>
  </si>
  <si>
    <t>LEXMARK Z 845, 1300, 1320, 5070, 5075, 5490, 5495 / X 2500, 2510, 2550, 5070, 5075, 5490, 5495</t>
  </si>
  <si>
    <t>C8L29</t>
  </si>
  <si>
    <t>18C1429 / A 18C1529</t>
  </si>
  <si>
    <t>C8L31</t>
  </si>
  <si>
    <t>18C0031</t>
  </si>
  <si>
    <t>LEXMARK P 4330, 6350, 4250, 4350, 6250, 915, 4310, 910, 6200, 315, 4300, 6210 / / HOME Copier PLUS / X 3310, 3340, 3330, 3350, 5410, 5450, 5470, 7170, 7310, 7350, 8310, 8350, 2500, 3500, 2510, 2550, 5650, 3650, 4650, 6650, 6675, 2600, 2620, 2630, 2650, 2</t>
  </si>
  <si>
    <t>C8L32</t>
  </si>
  <si>
    <t>18CX032E</t>
  </si>
  <si>
    <t>Lexmark Z 815, 816, 810, 812, 818, 805, 817, 819, 810 Series, P 915, 6250, 4250, 4350, 6350, 4330, 4310, 4360, 6200 Series, 6210, 6230, 6220, 6240, 6260, 6270, 6280, 6290, 6356, 910, 900 Series, 4000 Series, 4300 Series, 6300 Series, 910 Series,X 7170, 3350, 3330, 8350, 8310, 3310, 7350, 7310, 3340, 5470, 5450, 5410, 3380, 3300 Series, 3315, 5470 Business Edition, 7350 Business Edition, 8350 Business Edition, 7100 Series, 7300 Series, 8300 Series, 5430, 5435, 3370, Home Copier Plus</t>
  </si>
  <si>
    <t>C8L33</t>
  </si>
  <si>
    <t>18CX033E</t>
  </si>
  <si>
    <t>C8L34</t>
  </si>
  <si>
    <t>18C0034E</t>
  </si>
  <si>
    <t>LEXMARK P 4330, 6350, 4250, 4350, 6250, 915, 4310, 910, 6200, 4300, 6210 / / HOME Copier PLUS / X 3310, 3340, 3330, 3350, 5410, 5450, 5470, 7170, 7310, 7350, 8310, 8350, 2500, 3500, 3550, 4550, 2510, 2550, 4550 Business Edition, 5070, 5075, 5490, 5495, 5</t>
  </si>
  <si>
    <t>C8L35</t>
  </si>
  <si>
    <t>18C0035E</t>
  </si>
  <si>
    <t>LEXMARK P 4330, 6350, 4250, 4350, 6250, 915, 4310, 910, 6200, 315, 4300, 6210 / / HOME Copier PLUS / X 3310, 3340, 3330, 3350, 5410, 5450, 5470, 7170, 7310, 7350, 8310, 8350, 2500, 3500, 3550, 4550, 2510, 2550, 4550 Business Edition, 5070, 5075, 5490, 54</t>
  </si>
  <si>
    <t>C8L36XL</t>
  </si>
  <si>
    <t>018C2170E</t>
  </si>
  <si>
    <t>LEXMARK JetPrinter X3650, X4630, X4650, X4650 WIFI, X5650, X6650, X6675, Z2400, Z2410, Z2420</t>
  </si>
  <si>
    <t>C8L37XL</t>
  </si>
  <si>
    <t>018C2180E</t>
  </si>
  <si>
    <t>C8L43</t>
  </si>
  <si>
    <t>18YX143E</t>
  </si>
  <si>
    <t>LEXMARK P 350 / X 9350, 7550, 6570, 4850, 4875, 6575, 9575, 9350 Business Edition, 4950, 4975, 4975 VE, 7675 / Z 1520</t>
  </si>
  <si>
    <t>C8L44</t>
  </si>
  <si>
    <t>18Y0144E</t>
  </si>
  <si>
    <t>LEXMARK P 350 / X 9350, 7550, 6570, 4850, 4875, 6575, 9575, 9350 Business Edition, 4950, 4975, 4975 VE, 7675 / Z 1521</t>
  </si>
  <si>
    <t>C8L50</t>
  </si>
  <si>
    <t>17G0050</t>
  </si>
  <si>
    <t>LEXMARK P 3100, 706, 707, 3150, 3120 / Z 12, 22, 32, 705, 715 / Color Jetprinter Z 32, Z 12, Z 22</t>
  </si>
  <si>
    <t>C8L60</t>
  </si>
  <si>
    <t>17G0060</t>
  </si>
  <si>
    <t>LEXMARK Z 12, 22, 32 / Color Jetprinter Z 32, Z 12, Z 22</t>
  </si>
  <si>
    <t>C8L75</t>
  </si>
  <si>
    <t>12A1975 / 12AX970 / 12AX971</t>
  </si>
  <si>
    <t>LEXMARK X 82, 83, 73, 125, 63, 125 PRO, 85, 85 PRO, 70, 80, 84, 4250 / Z 11, 31, 51, 52, 53, 54, 54 SE, 82 / / SF 430, F 4270 / Color Jetprinter 7000, 5000, 5700, 7200, 5770, 3200, Z 51, Z 11, 7200 V, Z 31, Z 52, Z 42, Z 53, Z 43, Z 82, Z 45, Z 54, Z 54</t>
  </si>
  <si>
    <t>C8L85</t>
  </si>
  <si>
    <t>12A1985 / 12A1980</t>
  </si>
  <si>
    <t>LEXMARK X 82, 63 / Z 11, 31, 82 / Color Jetprinter 7000, 5000, 5700, 7200, 5770, 3200, Z 11, 7200 V, Z 31 / Optra Color 40, 45, 40 N, 45 N</t>
  </si>
  <si>
    <t>C8L82</t>
  </si>
  <si>
    <t>018L0032E</t>
  </si>
  <si>
    <t>LEXMARKZ 55, 55 SE, 65, 65 P, 65 PRO / Color Jetprinter Z 55, Z 65, Z 65 N, Z 65 PRO, Z 55 SE, Z 65 P / X 5190 PRO, 5150, 6150, 6170, 6190 PRO, 5130</t>
  </si>
  <si>
    <t>C8L83</t>
  </si>
  <si>
    <t>018LX042E</t>
  </si>
  <si>
    <t>LEXMARK Z 55, 55 SE, 65, 65 P, 65 PRO / Color Jetprinter Z 55, Z 65, Z 65 N, Z 65 PRO, Z 55 SE, Z 65 P / X 5190 PRO, 5150, 6150, 6170, 6190 PRO, 5130</t>
  </si>
  <si>
    <t>Olivetti</t>
  </si>
  <si>
    <t>C8O150</t>
  </si>
  <si>
    <t>JP150 / FPJ20</t>
  </si>
  <si>
    <t>OLIVETTI 350, JPH 50, IP 350 S, JHP 50 / Fax-LAB 210 P, 260 P, 200, 200 P, 210, 250, 250 P, 260 / OFX 1200 LF, 1900, 1900 LF, 1000 LF, 2035, 2045, 2200, 500, 500 L, 500 LF, 570, 2100, 3100, 3200, 2200 M, 3200 M, 1000, 1200, 1100, 540, 560, 520, 580, 525,</t>
  </si>
  <si>
    <t>C8O31</t>
  </si>
  <si>
    <t>FJ31 / B0336</t>
  </si>
  <si>
    <t>OLIVETTI  Fax-LAB 95 Olivetti Fax-LAB 100 Olivetti Fax-LAB 105 Olivetti Fax-LAB 105 F Olivetti Fax-LAB 115 Olivetti Fax-LAB 120 Olivetti Fax-LAB 125 Olivetti Fax-LAB 128 Olivetti Fax-LAB 145 D Olivetti Fax-LAB 220 Olivetti Fax-LAB 270 Olivetti Fax-LAB 270 Series Olivetti Fax-LAB 275O livetti Fax-LAB 300 Olivetti Fax-LAB 300 SMS Olivetti Fax-LAB 300 Series Olivetti Fax-LAB 310 SMS Olivetti Fax-LAB 350 Olivetti Fax-LAB 360 SMS Olivetti Fax-LAB 450 Olivetti Fax-LAB 460 Olivetti Fax-LAB 470 Olivetti Fax-LAB 480 Olivetti Fax-LAB M 100 Olivetti Fax-LAB S 100  Olivetti JET-LAB 400 Olivetti JET-LAB 450 Olivetti JET-LAB 490</t>
  </si>
  <si>
    <t>C8O502</t>
  </si>
  <si>
    <t>IN501 / 502</t>
  </si>
  <si>
    <t>OLIVETTI Anyway Photo, Simple, A4</t>
  </si>
  <si>
    <t>C8O504</t>
  </si>
  <si>
    <t>IN503 / 504</t>
  </si>
  <si>
    <t>Philips</t>
  </si>
  <si>
    <t>C8P421</t>
  </si>
  <si>
    <t>PFA-421</t>
  </si>
  <si>
    <t>PHILIPS I-JET VOX, MEMO, Primo, Voice / / I-JET</t>
  </si>
  <si>
    <t>C8P431</t>
  </si>
  <si>
    <t>PFA-431</t>
  </si>
  <si>
    <t>PHILIPS FAX JET 320 - 325 - 335 - 365 - 375</t>
  </si>
  <si>
    <t>C8S40</t>
  </si>
  <si>
    <t>INK M40</t>
  </si>
  <si>
    <t>SAMSUNG SF 360, 365 TP, 330, 335 T, 345 TP, 340</t>
  </si>
  <si>
    <t>C8S41</t>
  </si>
  <si>
    <t>INK M41</t>
  </si>
  <si>
    <t>SAMSUNG SF 370, 375 TP</t>
  </si>
  <si>
    <t>C8S55</t>
  </si>
  <si>
    <t>INK M55</t>
  </si>
  <si>
    <t>SAMSUNG SF 360, 365 TP</t>
  </si>
  <si>
    <t>Type</t>
  </si>
  <si>
    <t>Pages</t>
  </si>
  <si>
    <t>Toner</t>
  </si>
  <si>
    <t>L1-BTTN04C</t>
  </si>
  <si>
    <t>TN-04</t>
  </si>
  <si>
    <t>u</t>
  </si>
  <si>
    <t>Brother MFC 9420 CNLT, 9420 CN / HL 2700CN, 2700CNLT</t>
  </si>
  <si>
    <t>L1-BTTN04M</t>
  </si>
  <si>
    <t>L1-BTTN04Y</t>
  </si>
  <si>
    <t>Tambour</t>
  </si>
  <si>
    <t>L1-BDDR1050</t>
  </si>
  <si>
    <t>DR-1050</t>
  </si>
  <si>
    <t>MFC 1810, 1815 / DCP 1510, 1512 / HL 1110, 110 R, 1112</t>
  </si>
  <si>
    <t>L1-BTTN1050</t>
  </si>
  <si>
    <t>TN-1050</t>
  </si>
  <si>
    <t>L1-BDDR130</t>
  </si>
  <si>
    <t>DR-130CL</t>
  </si>
  <si>
    <r>
      <t>u</t>
    </r>
    <r>
      <rPr>
        <sz val="11"/>
        <color rgb="FF0066FF"/>
        <rFont val="Wingdings"/>
        <charset val="2"/>
      </rPr>
      <t>u</t>
    </r>
    <r>
      <rPr>
        <sz val="11"/>
        <color rgb="FFFF00FF"/>
        <rFont val="Wingdings"/>
        <charset val="2"/>
      </rPr>
      <t>u</t>
    </r>
    <r>
      <rPr>
        <sz val="11"/>
        <color rgb="FFFFFF00"/>
        <rFont val="Wingdings"/>
        <charset val="2"/>
      </rPr>
      <t>u</t>
    </r>
  </si>
  <si>
    <t>BROTHER DCP-9040CN, DCP-9042CDN, DCP-9045CDN</t>
  </si>
  <si>
    <t>L1-BTTN135BR</t>
  </si>
  <si>
    <t>TN-115, 135, 155, 175, 195</t>
  </si>
  <si>
    <t>Brother HL 4040, 4050, 4070 / DCP 9040CN, 9045CN / MFC 9440CN, 9640CW, 9840</t>
  </si>
  <si>
    <t>L1-BTTN135CR</t>
  </si>
  <si>
    <t>L1-BTTN135MR</t>
  </si>
  <si>
    <t>L1-BTTN135YR</t>
  </si>
  <si>
    <t>L1-BDDR200</t>
  </si>
  <si>
    <t>DR-200</t>
  </si>
  <si>
    <t>BROTHER Fax-8000P, Fax-8050P,  Fax-8060P, Fax-8200P, Fax-8250P, Fax-8650P, Fax-9500, HL-700, HL-720, HL-720 Laserplus, HL-730, HL-730DX, HL-730 Plus, HL-760, HL-760 Plus, Intellifax 2750, Intellifax 3550, Intellifax 3650, Intellifax</t>
  </si>
  <si>
    <t>L1-BDDR2000_U</t>
  </si>
  <si>
    <t>DR-350, 2000, 2005, 2025, 2050</t>
  </si>
  <si>
    <t>Brother HL 2030, 2035, 2040, 2040N, 2070N / MFC 7220, 7225N, 7420, 7820 / Fax 2820, 2920 / DCP 7020 - Xerox  203A, 204A / DCR-7010R, 7025R</t>
  </si>
  <si>
    <t>L1-BTTN2000_U</t>
  </si>
  <si>
    <t>TN-350, 2000, 2005, 2025, 2050, 2075, 2085</t>
  </si>
  <si>
    <t>L1-BDDR2100</t>
  </si>
  <si>
    <t>DR-360, 2100, 2120, 2125, 2150, LD2822</t>
  </si>
  <si>
    <t>Brother HL 2140, 2150N, 2170W / MFC 7320, 7340, 7440, 7840 / DCP7030 - Lenovo LJ2200, 2250, 2250n</t>
  </si>
  <si>
    <t>L1-BTTN2120</t>
  </si>
  <si>
    <t>TN-330, 2110, 2115, 2135, LT2822 TN-360, 2120, 2125, 2150, 2175, LT2822H</t>
  </si>
  <si>
    <t>L1-BDDR2200</t>
  </si>
  <si>
    <t>DR-420, 450, 2200, 2250, 2245, 2641, LD2441</t>
  </si>
  <si>
    <t>Brother HL 2240 D, 2250 DN, 2270 DW, 2240 L, 2130, 2240 DCP 7055, 7060 D, 7065 DN, 7070 DW MFC 7360 N, 7460 DN, 7860 DW</t>
  </si>
  <si>
    <t>L1-BTTN2220_U</t>
  </si>
  <si>
    <t>TN-420, 2010, 2030, 2210, 2215, 2260, 27J TN-450, 2220, 2225, 2275, 2280</t>
  </si>
  <si>
    <t>Brother HL 2130, 2132, 2210, 2220, 2230, 2240, 2240D, 2250, 2270 / MFC 7360, 7460DN, 7860DW / DCP 7060D, 7065DN, 7055</t>
  </si>
  <si>
    <t>L1-BDDR230CL</t>
  </si>
  <si>
    <t>DR-230CL</t>
  </si>
  <si>
    <t>Brother DCP-9010CN, HL-3040CN, HL-3045CN, HL-3070CN, HL-3070CW, HL-3075CW, MFC-9120CN, MFC-9125CN, MFC-9320CW, MFC-9325CW</t>
  </si>
  <si>
    <t>L1-BTTN230B-PRO</t>
  </si>
  <si>
    <t>TN-210, 240, 230, 290</t>
  </si>
  <si>
    <t>Brother HL 3040CN, 3070CW / MFC 9010CN, 9120CN, 9320CW</t>
  </si>
  <si>
    <t>L1-BTTN230C-PRO</t>
  </si>
  <si>
    <t>L1-BTTN230M-PRO</t>
  </si>
  <si>
    <t>L1-BTTN230Y-PRO</t>
  </si>
  <si>
    <t>L1-BDDR2300</t>
  </si>
  <si>
    <t>DR-2300</t>
  </si>
  <si>
    <t>Brother HL-L2300D, HL-L2320D, HL-L2321D, HL-L2340DW, HL-L2360DN, HL-L2361DN, HL-L2365DW, HL-L2380DW, MFC-L2700DN, MFC-L2700DW, MFC-L2701, MFC-L2701DW, MFC-L2703DW, MFC-L2720DW, MFC-L2740CW, MFC-L2740DW, DCP-L2500D, DCP-L2520DW, DCP-L2540DN, DCP-L2560DW, DCP-L2700DW</t>
  </si>
  <si>
    <t>L1-BTTN2320</t>
  </si>
  <si>
    <t>TN-2320, 2310</t>
  </si>
  <si>
    <t>Brother MFC L 2700 DW, L 2740 DW, L 2703 DW, L 2740 CW, L 2701, L 2700 Series, L 2701 DW, L 2720 DW</t>
  </si>
  <si>
    <t>L1-BDDR2400</t>
  </si>
  <si>
    <t>DR-2400</t>
  </si>
  <si>
    <t>Brother DCP L 2510 D, L 2530 DW, L 2550 DN / HL-L 2310 D, 2350 DW, 2370 DN / MFC L 2710 DN, L 2710 DW, L 2730 DW, L 2750 DW</t>
  </si>
  <si>
    <t>L1-BTTN2420</t>
  </si>
  <si>
    <t>TN-2420</t>
  </si>
  <si>
    <t>L1-BDDR241B</t>
  </si>
  <si>
    <t>DR-241B</t>
  </si>
  <si>
    <t>BROTHER HL 3140 CW, 3150 CDW, 3170 CDW / DCP 9020 CDW / MFC 9140 CDN, 9330 CDW, 9340 CDW</t>
  </si>
  <si>
    <t>L1-BDDR241CL</t>
  </si>
  <si>
    <t>DR-241CL</t>
  </si>
  <si>
    <t>L1-BTTN241_BCMY</t>
  </si>
  <si>
    <t>TN-241, 245</t>
  </si>
  <si>
    <t>L1-BTTN241B-PRO</t>
  </si>
  <si>
    <t>TN-241</t>
  </si>
  <si>
    <t>L1-BTTN245C-PRO</t>
  </si>
  <si>
    <t>TN-245</t>
  </si>
  <si>
    <t>L1-BTTN245M-PRO</t>
  </si>
  <si>
    <t>L1-BTTN245Y-PRO</t>
  </si>
  <si>
    <t>L1-BDDR243CL</t>
  </si>
  <si>
    <t>DR-243</t>
  </si>
  <si>
    <t>Brother DCP L 3500 Series, L 3510 CDW, L 3550 CDW / HL-L 3210 CW, 3230 CDW, 3270 CDW / MFC L 3710 CW, L 3730 CDN, L 3750 CDW, L 3770 CDW</t>
  </si>
  <si>
    <t>L1-BTTN243B</t>
  </si>
  <si>
    <t>TN-243</t>
  </si>
  <si>
    <t>L1-BTTN243C</t>
  </si>
  <si>
    <t>L1-BTTN243M</t>
  </si>
  <si>
    <t>L1-BTTN243Y</t>
  </si>
  <si>
    <t>L1-BTTN242BK</t>
  </si>
  <si>
    <t>TN-242</t>
  </si>
  <si>
    <t>Brother DCP 9017 CDW, 9022 CDW, MFC 9142 CDN, 9332 CDW, 9342 CDW, HL 3152 CDW, 3142 CW, 3172 CDW</t>
  </si>
  <si>
    <t>L1-BTTN246C</t>
  </si>
  <si>
    <t>TN-246</t>
  </si>
  <si>
    <t>L1-BTTN246M</t>
  </si>
  <si>
    <t>L1-BTTN246Y</t>
  </si>
  <si>
    <t>L1-BTTN247B-PRO</t>
  </si>
  <si>
    <t>TN-247</t>
  </si>
  <si>
    <t>L1-BTTN247C-PRO</t>
  </si>
  <si>
    <t>L1-BTTN247M-PRO</t>
  </si>
  <si>
    <t>L1-BTTN247Y-PRO</t>
  </si>
  <si>
    <t>L1-BDDR300</t>
  </si>
  <si>
    <t>DR-300</t>
  </si>
  <si>
    <t>BROTHER HL-1020, HL-1040, HL-1050, HL-1060, HL-1070, HL-820, HL-P2000, MFC-P 2000, MFC-P 2500</t>
  </si>
  <si>
    <t>L1-BDDR3000_U</t>
  </si>
  <si>
    <t>DR-500, 510, 3000, 6000, 6300, 7600</t>
  </si>
  <si>
    <t>Brother HL 5040, 5170DN, 1030, 1230, 1240, 1250, 1270N, 1430, 1440, 1450, 1470, 1470N, P2500 /FAX 4750, 5750, 8350P, 8360P, 8750P / MFC 300J, 8500J, 8600, 9650, 9660, 9600, 9750, 9760, 9850, 9860, 9870, 9880, 9800J</t>
  </si>
  <si>
    <t>L1-BDDR3100_U</t>
  </si>
  <si>
    <t>DR-520, 3100, 3115, 3150, 3170, 3280, LD2435</t>
  </si>
  <si>
    <t>Brother HL 5240, 5250DN, 5250DNT, 5270, 5280DW, 5340D, 5370DW, 3250, 5380DN / MFC8460, 8460N, 8860DN, 8870DW, 8480DN, 8890DW, 8370DN, 8880DN / DCP 8060, 8065DN, 8080DN - Lenovo LJ3500, 3550, 7750, 3600, 3650 / M7900DN</t>
  </si>
  <si>
    <t>L1-BTTN3170_U</t>
  </si>
  <si>
    <t>TN-550, 3130, 3135, 3145, 580, 3170, 3175, 3185, 3280, LT2435H, LT2435S</t>
  </si>
  <si>
    <t>Brother HL 5240, 5250DN, 5250DNT, 5270, 5280DW / MFC 8460, 8460N, 8860DN, 8870DW / DCP 8060, 8065DN - Lenovo LJ3500, 3550, 7750, 3600, 3650</t>
  </si>
  <si>
    <t>L1-BTTN3230</t>
  </si>
  <si>
    <t>Brother HL 5340 D, 5350 DN, 5350 DN LT, 5380 DN, 5350 DN 2 LT, 5370 DW, 5380 DN Praxis, DCP 8085 DN, 8880 DN, 8890 DW, 8070 D, MFC 8880 DN, 8890 DW, 8370 DN, 8380 DN, 8380 DNLT</t>
  </si>
  <si>
    <t>L1-BTTN3280</t>
  </si>
  <si>
    <t>L1-BDDR320</t>
  </si>
  <si>
    <t>DR-320</t>
  </si>
  <si>
    <t>BROTHER HL 4150 CDN HL 4570 CDW HL 4140 CN HL 4100 SERIES HL 4500 SERIES DCP 9055 CDN DCP 9270 CDN MFC 9465 CDN MFC 9460 CDN MFC 9970 CDW MFC 9560 CDW</t>
  </si>
  <si>
    <t>L1-BTTN325B-PRO</t>
  </si>
  <si>
    <t>TN-320, TN-325</t>
  </si>
  <si>
    <t>Brother HL 4150CDN, 4570CDW, 4140CN / DCP 9055CDN / MFC 9970CDW, 9460CDN, 9465CDN</t>
  </si>
  <si>
    <t>L1-BTTN325C-PRO</t>
  </si>
  <si>
    <t>L1-BTTN325M-PRO</t>
  </si>
  <si>
    <t>L1-BTTN325Y-PRO</t>
  </si>
  <si>
    <t>L1-BDDR321</t>
  </si>
  <si>
    <t>DR-321</t>
  </si>
  <si>
    <t>BROTHER  DCP-L 8400 CDN  DCP-L 8450 CDW / HL-L 8250 CDN  HL-L 8300 Series  HL-L 8350 CDW  HL-L 8350 CDWT  HL-L 9200 CDWT  HL-L 9300 CDWTT / MFC-L 8600 CDW  MFC-L 8650 CDW  MFC-L 8850 CDW  MFC-L 9500 Series  MFC-L 9550 CDW  MFC-L 9550 CDWT</t>
  </si>
  <si>
    <t>L1-BTTN326B-PRO</t>
  </si>
  <si>
    <t>TN-326</t>
  </si>
  <si>
    <t>BROTHER MFC L 8600 CDW, L 8850 CDW, L 8650 CDW / HL L 8250 CDN, L 8300 Series, L 8350 CDW, L 8350 CDWT DCP L 8450 CDW, L 8400 CDN</t>
  </si>
  <si>
    <t>L1-BTTN326C-PRO</t>
  </si>
  <si>
    <t>L1-BTTN326M-PRO</t>
  </si>
  <si>
    <t>L1-BTTN326Y-PRO</t>
  </si>
  <si>
    <t>L1-BTTN328BR</t>
  </si>
  <si>
    <t>TN-328</t>
  </si>
  <si>
    <t>Brother HL4570 CDW, 4570 CDWT, 4500 Series, MFC9970 CDW, DCP 9270 CDN</t>
  </si>
  <si>
    <t>L1-BTTN328CR</t>
  </si>
  <si>
    <t>L1-BTTN328MR</t>
  </si>
  <si>
    <t>L1-BTTN328YR</t>
  </si>
  <si>
    <t>L1-BTTN329B</t>
  </si>
  <si>
    <t>TN-329</t>
  </si>
  <si>
    <t>Brother HL L8350 CDW HL L8350 CDWT HL L8300 SERIES MFC L8600 CDW MFC L8850 CDW DCP L 8450 CDW</t>
  </si>
  <si>
    <t>L1-BTTN329C</t>
  </si>
  <si>
    <t>L1-BTTN329M</t>
  </si>
  <si>
    <t>L1-BTTN329Y</t>
  </si>
  <si>
    <t>L1-BDDR3300</t>
  </si>
  <si>
    <t>DR-3300</t>
  </si>
  <si>
    <t>BROTHER HL 5440 D, 5450 DN, 5470 DW, 6180 DW, 5450 DNT, 6180 DWT / DCP 8110 DN, 8250 DN / MFC 8510 DN, 8520 DN, 8950 DW, 8950 DWT</t>
  </si>
  <si>
    <t>L1-BTTN3380</t>
  </si>
  <si>
    <t>TN-3380</t>
  </si>
  <si>
    <t>HL 5440 D, 5450 DN, 5470 DW, 6180 DW, 5450 DNT, 6180 DWT DCP 8110 DN, 8250 DN MFC 8510 DN, 8520 DN, 8950 DW, 8950 DWT</t>
  </si>
  <si>
    <t>L1-BTTN3390</t>
  </si>
  <si>
    <t>TN-3390</t>
  </si>
  <si>
    <t>DCP-8250 DN HL-6100 Series HL-6180 DW HL-6180 DWT MFC-8910 DW MFC-8950 DW MFC-8950 DWT</t>
  </si>
  <si>
    <t>L1-BDDR3400</t>
  </si>
  <si>
    <t>DR-3400</t>
  </si>
  <si>
    <t>BROTHER MFC L 6800 DWT, L 6900 DWT, L 6800 Series, L 6900 DW, L 6900 Series, L 5700 Series, L 5700 DN, L 6800 DW, L 5750 DW, HL-L 5100 Series, 5000 D, 5100 DN, 6300 DW, 5100 DNT, 5200 Series, 6300 Series, 5200 DWT, 6400 Series, 6400 DWT, 6300 DWT, 6400 DW, 6400 DWTT, 5100 DNTT, 6250 DN, 5200 DW, DCP L 6600 DW, L 5500 DN</t>
  </si>
  <si>
    <t>L1-BTTN3480</t>
  </si>
  <si>
    <t>TN-3480</t>
  </si>
  <si>
    <t>Brother MFC L 6800 DWT, L 6900 DWT, L 6800 Series, L 6900 DW, L 6900 Series, L 5700 Series, L 5700 DN, L 6800 DW, L 5750 DW, HL-L 5100 Series, 5000 D, 5100 DN, 6300 DW, 5100 DNT, 5200 Series, 6300 Series, 5200 DWT, 6400 Series, 6400 DWT, 6300 DWT, 6400 DW, 6400 DWTT, 5100 DNTT, 6250 DN, 5200 DW, DCP L 6600 DW, L 5500 DN</t>
  </si>
  <si>
    <t>L1-BTTN3520</t>
  </si>
  <si>
    <t>TN3520</t>
  </si>
  <si>
    <t>Brother HL-L 6400 DW, HL-L 6400 DWT, HL-L 6400 DWTT, MFC-L 6900 DW, MFC-L 6900 DWT, MFC-L 6900 Series</t>
  </si>
  <si>
    <t>L1-BTTN3512</t>
  </si>
  <si>
    <t>TN-3512</t>
  </si>
  <si>
    <t>Brother DCP DCP-L 5500 DN, DCP-L 6600 DW, HL-L 5000 D, HL-L 5100 DN, HL-L 5100 DNT, HL-L 5100 Series, HL-L 5200 DW, HL-L 5200 DWT, HL-L 5200 Series, HL-L 6250 DN, HL-L 6300 DW, HL-L 6300 DWT, HL-L 6300 Series, HL-L 6400 DW, HL-L 6400 DWT, HL-L 6400 DWTT, HL-L 6400 Series, MFC-L 5700 DN, MFC-L 5700 Series, MFC-L 5750 DW, MFC-L 6800 DW, MFC-L 6800 DWT, MFC-L 6800 Series, MFC-L 6900 DW, MFC-L 6900 DWT, MFC-L 6900 Series</t>
  </si>
  <si>
    <t>L1-BDDR4000</t>
  </si>
  <si>
    <t>DR-4000</t>
  </si>
  <si>
    <t>Brother HL-6050N Brother HL-6050D Brother HL-6050DN Brother HL-6050DNLT</t>
  </si>
  <si>
    <t>L1-BTTN4100</t>
  </si>
  <si>
    <t>TN-4100</t>
  </si>
  <si>
    <t>L1-BTTN421B</t>
  </si>
  <si>
    <t>TN421BK</t>
  </si>
  <si>
    <t>Brother HL-L8260CDW HL-L8360CDW DCP-L8410CDW MFC-L8690CDW  MFC-L8900CDW</t>
  </si>
  <si>
    <t>L1-BTTN421C</t>
  </si>
  <si>
    <t>TN421C</t>
  </si>
  <si>
    <t>L1-BTTN421M</t>
  </si>
  <si>
    <t>TN421M</t>
  </si>
  <si>
    <t>L1-BTTN421Y</t>
  </si>
  <si>
    <t>TN421Y</t>
  </si>
  <si>
    <t>L1-BTTN423B-PRO</t>
  </si>
  <si>
    <t>TN423BK</t>
  </si>
  <si>
    <t>L1-BTTN423C-PRO</t>
  </si>
  <si>
    <t>TN423C</t>
  </si>
  <si>
    <t>L1-BTTN423M-PRO</t>
  </si>
  <si>
    <t>TN423M</t>
  </si>
  <si>
    <t>L1-BTTN423Y-PRO</t>
  </si>
  <si>
    <t>TN423Y</t>
  </si>
  <si>
    <t>L1-BTTN5500</t>
  </si>
  <si>
    <t>TN-5500</t>
  </si>
  <si>
    <t>BROTHER HL-7050, HL-7050 N</t>
  </si>
  <si>
    <t>L1-BDDR5500</t>
  </si>
  <si>
    <t>DR-5500</t>
  </si>
  <si>
    <t>L1-BTTN6600_U</t>
  </si>
  <si>
    <t>TN-430, 460, 530, 540, 560, 570, 3030, 3060, 6300, 6600, 7600</t>
  </si>
  <si>
    <t>Brother MFC 9650, 9660, 9750, 9760, 9870, 9880 / HL 1440, 1030, 1230, 1250</t>
  </si>
  <si>
    <t>L1-BDDR6000</t>
  </si>
  <si>
    <t>DR-6000</t>
  </si>
  <si>
    <t>BROTHER® Intellifax 5750, 5750 E / MFC 9800, 9650, 9750, 9850, 9870, 9660, 9880, 9760, 9860 / HL 1240, 1250, 1270 N, 1030, P 2500, P 2600, P 8600, 1200, 1230, 1470, 1450, 1440, 1470 N, 5024, 1270, 1430 / Fax 8350 P, 8750 P, 8360 P, 8360 PLT</t>
  </si>
  <si>
    <t>L1-BDDR8000</t>
  </si>
  <si>
    <t>DR-8000</t>
  </si>
  <si>
    <t>Brother HL 700, 720, 730, 760, 1040, 1050, 1060 / Fax 2750, 2800, 2880, 2900, 3550, 3650, 3750, 3800, 4350, 4450, 4550, 4650, 6650, 7550, 7650, 8000P, 8070P, 8200P, 8250P, 8650P, 9500 / MFC 4800, 6180, 6800, 9030, 9070, 9160, P200 - Lenovo LJ 6P, 6P plu</t>
  </si>
  <si>
    <t>L1-BTTN8000</t>
  </si>
  <si>
    <t>TN-200, 250, 300, 8000, 8050</t>
  </si>
  <si>
    <t>L1-BTTN900B</t>
  </si>
  <si>
    <t>TN-900</t>
  </si>
  <si>
    <t>Brother HL L9200 CDWT HL L9300 CDWTT MFC L 9550CDW MFC L 9500 SERIES MFC L 9550 CDWT</t>
  </si>
  <si>
    <t>L1-BTTN900C</t>
  </si>
  <si>
    <t>L1-BTTN900M</t>
  </si>
  <si>
    <t>L1-BTTN900Y</t>
  </si>
  <si>
    <t>L1-BTTN910B</t>
  </si>
  <si>
    <t>Brother TN-910</t>
  </si>
  <si>
    <t>Brother HL-L 9310 CDW, HL-L 9310 CDWT, HL-L 9310 CDWTT, HL-L 9310 Series Brother MFC-L 9570 CDW, MFC-L 9570 CDWT</t>
  </si>
  <si>
    <t>L1-BTTN910C</t>
  </si>
  <si>
    <t>L1-BTTN910M</t>
  </si>
  <si>
    <t>L1-BTTN910Y</t>
  </si>
  <si>
    <t>L1-CTCRG720</t>
  </si>
  <si>
    <t>2617B002, CRG720</t>
  </si>
  <si>
    <t>Canon 720 CRG720 Compatible Imageclass D1120 / D1170 / I-SENSYS MF 6680DN / Imageclass D1150 / D1180 / I-SENSYS MF 6880DN / MF 6600 Series, MF 6640 dn</t>
  </si>
  <si>
    <t>L1-CTE30</t>
  </si>
  <si>
    <t>E31, 40, 30</t>
  </si>
  <si>
    <t>Canon FC 200, 300, 500 / PC700, 800, 900</t>
  </si>
  <si>
    <t>L1-CTEP27</t>
  </si>
  <si>
    <t>EP 26A, 27A, U</t>
  </si>
  <si>
    <t>Canon LBP 3200, MF3220 / Laser shot MF3110 / icMF 3111, 3112, 3220, 3222, 3240, 5500, 5530, 5550, 5630, 5650, 5730, 50, 70</t>
  </si>
  <si>
    <t>L1-CTEP706</t>
  </si>
  <si>
    <t>106, 306, 706</t>
  </si>
  <si>
    <t>Canon ICMF6530, 6540, 6550, 6580, 6560</t>
  </si>
  <si>
    <t>L1-CTEXV42</t>
  </si>
  <si>
    <t>C-EXV42, 6908B002</t>
  </si>
  <si>
    <t>Canon IR 2202, 2202 N, 2202 Series, 2202 i, 2204 f / imageRUNNER 2202, 2202 N, 2202 Series, 2202 i</t>
  </si>
  <si>
    <t>L1-CTFX3</t>
  </si>
  <si>
    <t>FX3</t>
  </si>
  <si>
    <t>Canon Fax L-90 Canon Fax L-200 Canon Fax L-220 Canon Fax L-250 Canon Fax L-260 Canon Fax L-260i Canon Fax L-290 Canon Fax L-295 Canon Fax L-300 Canon Fax L-360 Canon MultiPass L-60 Canon MultiPass L-90</t>
  </si>
  <si>
    <t>L1-CTFX6</t>
  </si>
  <si>
    <t>FX6</t>
  </si>
  <si>
    <t>Canon Fax L-1000 Canon Fax LC-3175 Canon Fax LC-3170</t>
  </si>
  <si>
    <t>L1-CTFX7</t>
  </si>
  <si>
    <t>FX7</t>
  </si>
  <si>
    <t>Canon Fax L-2000 Canon Fax L-2000IP Canon Fax L-710</t>
  </si>
  <si>
    <t>L1-CTFX8</t>
  </si>
  <si>
    <t>FX8, CGR T</t>
  </si>
  <si>
    <t>Canon Fax D-320 Canon Fax D-340 Canon Fax L-380 Canon Fax L-400 Canon PC-D320 Canon PC-D340 Canon Fax L-390 Canon i-Sensys Fax L390 Canon i-Sensys Fax L380S</t>
  </si>
  <si>
    <t>L1-CTM</t>
  </si>
  <si>
    <t>CGR M</t>
  </si>
  <si>
    <t>Canon Smartbase PC 1210 D, PC 1230 D, PC 1270 D</t>
  </si>
  <si>
    <t>L1-CTNPG11</t>
  </si>
  <si>
    <t>NPG-11 1382A002</t>
  </si>
  <si>
    <t>Canon NP6012 / 6112 / 6212 / 6312 / 6412 / 6512 / 6612 / 7130 / 7130F</t>
  </si>
  <si>
    <t>00-CTV11B</t>
  </si>
  <si>
    <t>CEXV11, CEXV12</t>
  </si>
  <si>
    <t>CANON IR-2270/3570/4570</t>
  </si>
  <si>
    <t>L1-CTV13</t>
  </si>
  <si>
    <t>0279B002, C-EXV13</t>
  </si>
  <si>
    <t>Canon IR 5070, Canon IR 5570, Canon IR 6363, Canon IR 6570 Ne, Canon IR 6570 e, Canon Imagerunner 5070, 5570, 6363, 6570, 6570 Ne</t>
  </si>
  <si>
    <t>00-CTV14</t>
  </si>
  <si>
    <t>CEXV14</t>
  </si>
  <si>
    <t>CANON IR-2016/2020</t>
  </si>
  <si>
    <t>L1-CDV14</t>
  </si>
  <si>
    <t>CVEX14 , 0385B002</t>
  </si>
  <si>
    <t>Canon IR2016, IR2016 J, IR2016 i, IR2020, IR2020 i, IR2318, IR2318 L, IR2320, IR2420, IR2422</t>
  </si>
  <si>
    <t>00-CTV17B</t>
  </si>
  <si>
    <t>CEXV17</t>
  </si>
  <si>
    <t>CANON IRC4080</t>
  </si>
  <si>
    <t>00-CTV17C</t>
  </si>
  <si>
    <t>00-CTV17M</t>
  </si>
  <si>
    <t>00-CTV17Y</t>
  </si>
  <si>
    <t>L1-CDV18</t>
  </si>
  <si>
    <t>CVEX18 , 0388B002</t>
  </si>
  <si>
    <t>Canon IR 1018, 1022, 1022 f, 1022 i, 1022 iF, 1018 J, 1022 a, 1024 iF, 1020, 1024 f, 1020 J, 1024 a, 1024 i, 1025, 1025 n, 1025 iF, 1019, 1025 Series, 1022 Series, 1024 Series / Imagerunner 1018, 1018 J, 1022, 1022 a, 1022 f, 1022 i, 1022 iF, 1024 AF, 1024 iF, 1020, 1024 a, 1024 f, 1020 J, 1019, 1022 Series, 1024 Series</t>
  </si>
  <si>
    <t>L1-CTV18</t>
  </si>
  <si>
    <t>0386B002, C-EXV18</t>
  </si>
  <si>
    <t>00-CTV21B</t>
  </si>
  <si>
    <t>CEXV21</t>
  </si>
  <si>
    <t>CANON IR C2550 / 2880 / C3380 / 3480 / C3080 / C3880</t>
  </si>
  <si>
    <t>00-CTV21C</t>
  </si>
  <si>
    <t>00-CTV21M</t>
  </si>
  <si>
    <t>00-CTV21Y</t>
  </si>
  <si>
    <t>L1-CTV22</t>
  </si>
  <si>
    <t>1872B002, C-EXV22</t>
  </si>
  <si>
    <t>Canon IR 5050, IR 5055, IR 5055 n, IR 5065, IR 5065 n, IR 5075, IR 5075 n, Canon Imagerunner 5050, 5055, 5055 n, 5065, 5065 n, 5075, 5075 n</t>
  </si>
  <si>
    <t>00-CTV28B</t>
  </si>
  <si>
    <t>CEXV28</t>
  </si>
  <si>
    <t>Canon IR Advance C5045, IR Advance C5045 i, IR Advance C5051, IR Advance C5051 i, IR Advance C5250, IR Advance C5250 i, IR Advance C5255, IR Advance C5255 i45</t>
  </si>
  <si>
    <t>00-CTV28C</t>
  </si>
  <si>
    <t>Canon IR Advance C5045, IR Advance C5045 i, IR Advance C5051, IR Advance C5051 i, IR Advance C5250, IR Advance C5250 i, IR Advance C5255, IR Advance C5255 i</t>
  </si>
  <si>
    <t>00-CTV28M</t>
  </si>
  <si>
    <t>00-CTV28Y</t>
  </si>
  <si>
    <t>00-CTV29B</t>
  </si>
  <si>
    <t>CEXV29</t>
  </si>
  <si>
    <t>CANON IRC 5030 / C5035</t>
  </si>
  <si>
    <t>00-CTV29C</t>
  </si>
  <si>
    <t>00-CTV29M</t>
  </si>
  <si>
    <t>00-CTV29Y</t>
  </si>
  <si>
    <t>L1-CTV3B</t>
  </si>
  <si>
    <t>6647A002, C-EXV3</t>
  </si>
  <si>
    <t>Canon imageRUNNER 2200, 2800, 3300, iR2200, 2800, Laser Shot LBP-3300</t>
  </si>
  <si>
    <t>00-CTV33B</t>
  </si>
  <si>
    <t>CEXV33</t>
  </si>
  <si>
    <t>Canon IR2520, IR2520i, IR2525, IR2525i, IR2530, IR2530i0</t>
  </si>
  <si>
    <t>00-CTV34B</t>
  </si>
  <si>
    <t>CEXV34</t>
  </si>
  <si>
    <t>CANON C2020 / C2025 / C2030</t>
  </si>
  <si>
    <t>00-CTV34C</t>
  </si>
  <si>
    <t>00-CTV34M</t>
  </si>
  <si>
    <t>00-CTV34Y</t>
  </si>
  <si>
    <t>L1-CTV36</t>
  </si>
  <si>
    <t>3766B002, C-EXV36</t>
  </si>
  <si>
    <t>Canon IR 6055, IR 6055 I, IR 6555 I, IR 6565 I, IR 6575 I, IR Advance 6000 Series, IR Advance 6055, IR Advance 6055 I, IR Advance 6065, IR Advance 6065 I, IR Advance 6075, IR Advance 6075 I, IR Advance 6200 Series, IR Advance 6255, IR Advance 6255 I, IR Advance 6265 I, IR Advance 6275, IR Advance 6275 I, IR Advance 6500 Series, IR Advance 6555 I, IR Advance 6565 I, IR Advance 6575 I, Canon Imagerunner Advance 6000 Series, Imagerunner Advance 6055, Imagerunner Advance 6055 I, Imagerunner Advance 6065, Imagerunner Advance 6065 I, Imagerunner Advance 6075, Imagerunner Advance 6075 I, Imagerunner Advance 6200 Series, Imagerunner Advance 6255, Imagerunner Advance 6255 I, Imagerunner Advance 6265 I, Imagerunner Advance 6275, Imagerunner Advance 6275 I, Imagerunner Advance 6500 Series, Imagerunner Advance 6555 I, Imagerunner Advance 6565 I, Imagerunner Advance 6575 i</t>
  </si>
  <si>
    <t>00-CTV40B</t>
  </si>
  <si>
    <t>CEXV40</t>
  </si>
  <si>
    <t>Canon IR-1133</t>
  </si>
  <si>
    <t>L1-CTV5B</t>
  </si>
  <si>
    <t>6836A002, C-EXV5</t>
  </si>
  <si>
    <t>Canon IR 1600, 1610 f, 2000, 2010 f, 2010, 1610, 1610 fl, 1630, 1670 f, 1600 f, 1600 fl, 1600 L, 1600 Series, 1610 Series, Imagerunner 1600, 1610, 2000, 2010, 2010 f, 1610 f, 1600 f, 1600 L, 1600 fl, 2000 f, 2000 L, 2000 fl, 1610 fl, 1630, 1670 f, 1600 Series, 1610 Series</t>
  </si>
  <si>
    <t>L1-CTV7</t>
  </si>
  <si>
    <t>7814A002 / CEXV7</t>
  </si>
  <si>
    <t>Canon IR 1200 Series, IR 1210, IR 1230, IR 1270 f, IR 1300, IR 1300 Series, IR 1310, IR 1330, IR 1370 f, IR 1500 Series, IR 1510, IR 1530, IR 1570 f, Canon Imagerunner 1200 Series, 1210, 1230, 1270 f,  1300, 1300 Series, 1310, 1330, 1370 f, 1500 Series, 1510, 1530, 1570 f</t>
  </si>
  <si>
    <t>L1-CT039H</t>
  </si>
  <si>
    <t>Canon 039H, 0288C001</t>
  </si>
  <si>
    <t>Canon LBP 351, 351 dn, 351 x, 352, 352 dn, 352 x / i-SENSYS LBP-350 Series, LBP-351 dn, LBP-352 dn</t>
  </si>
  <si>
    <t>L1-CT040HB</t>
  </si>
  <si>
    <t>Canon 040H, 0461C001</t>
  </si>
  <si>
    <t>Canon I-Sensys LBP-710 Cx, Canon I-Sensys LBP-710 Series, Canon I-Sensys LBP-712 Cdn, Canon I-Sensys LBP-712 Cx, Canon LBP-710 Cx, Canon LBP-710 Series, Canon LBP-712 Cdn</t>
  </si>
  <si>
    <t>L1-CT040HC</t>
  </si>
  <si>
    <t>Canon 040H, 0459C001</t>
  </si>
  <si>
    <t>L1-CT040HM</t>
  </si>
  <si>
    <t>Canon 040H, 0457C001</t>
  </si>
  <si>
    <t>L1-CT040HY</t>
  </si>
  <si>
    <t>Canon 040H, 0455C001</t>
  </si>
  <si>
    <t>L1-CT041H</t>
  </si>
  <si>
    <t>Canon 041H, 0453C002</t>
  </si>
  <si>
    <t>Canon i-Sensys LBP-310 Series, i-Sensys LBP-312 Series, i-Sensys LBP-312 dn, i-Sensys LBP-312 x, LBP-312, LBP-312 Series, LBP-312 dn, LBP-312 x</t>
  </si>
  <si>
    <t>L1-CT045HB-PRO</t>
  </si>
  <si>
    <t>Canon 045H, 1246C002</t>
  </si>
  <si>
    <t>Canon I-Sensys LBP-610 Series, LBP-611 Cn, LBP-612 Cdw, LBP-613 Cdw, MF 630 Series, MF 631 Cn, MF 632 Cdw, MF 633 Cdw, MF 634 Cdw, MF 635 Cx, MF 636 Cdwt</t>
  </si>
  <si>
    <t>L1-CT045HC-PRO</t>
  </si>
  <si>
    <t>Canon 045H, 1245C002</t>
  </si>
  <si>
    <t>L1-CT045HM-PRO</t>
  </si>
  <si>
    <t>Canon 045H, 1244C002</t>
  </si>
  <si>
    <t>L1-CT045HY-PRO</t>
  </si>
  <si>
    <t>Canon 045H, 1243C002</t>
  </si>
  <si>
    <t>L1-CT046HB-PRO</t>
  </si>
  <si>
    <t>Canon 046H, 1254C002</t>
  </si>
  <si>
    <t>Canon I-Sensys LBP-650 Series, LBP-653 Cdw, LBP-654 Cdw, LBP-654 Cx, MF 730 Series, MF 731 Cdw, MF 732 Cdw, MF 733 Cdw, MF 734 Cdw, MF 735 Cdw, MF 735 Cdwt, MF 735 Cx</t>
  </si>
  <si>
    <t>L1-CT046HC-PRO</t>
  </si>
  <si>
    <t>Canon 046H, 1253C002</t>
  </si>
  <si>
    <t>L1-CT046HM-PRO</t>
  </si>
  <si>
    <t>Canon 046H, 1252C002</t>
  </si>
  <si>
    <t>L1-CT046HY-PRO</t>
  </si>
  <si>
    <t>Canon 046H, 1251C002</t>
  </si>
  <si>
    <t>L1-CT051H</t>
  </si>
  <si>
    <t>Canon 051H, 2169C002</t>
  </si>
  <si>
    <t>Canon LBP 160 Series, 162 / i-SENSYS LBP-160 Series, LBP-162 dw, LBP-162 dwf, MF 260 Series, MF 264 dw, MF 267 dw, MF 269 dw</t>
  </si>
  <si>
    <t>L1-CT052H</t>
  </si>
  <si>
    <t>Canon 052H, 2200C002</t>
  </si>
  <si>
    <t>Canon I-Sensys LBP-212 dw, LBP-214 dw, LBP-215 x, MF 420 Series, MF 421 dw, MF 424 dw, MF 426 dw, MF 428 x, MF 429 dw, MF 429 x</t>
  </si>
  <si>
    <t>L1-CT054HB</t>
  </si>
  <si>
    <t>Canon 054H, 3028C002</t>
  </si>
  <si>
    <t>Canon i-SENSYS LBP-620 Series, LBP-621 Cw, LBP-623 Cdw, MF 640 C, MF 640 Series, MF 641 Cn, MF 641 Cw, MF 643 Cdw, MF 644 Cdw, MF 645 Cx</t>
  </si>
  <si>
    <t>L1-CT054HC</t>
  </si>
  <si>
    <t>Canon 054H, 3027C002</t>
  </si>
  <si>
    <t>L1-CT054HM</t>
  </si>
  <si>
    <t>Canon 054H, 3026C002</t>
  </si>
  <si>
    <t>L1-CT054HY</t>
  </si>
  <si>
    <t>Canon 054H, 3025C002</t>
  </si>
  <si>
    <t>L1-DT1130</t>
  </si>
  <si>
    <t>Dell Laser Printer 1130, 1130n, Multifonction Laser Printer 1133, 1135n</t>
  </si>
  <si>
    <t>L1-DT1160</t>
  </si>
  <si>
    <t>DELL B 1160 W, B 1160, B 1165 NFW</t>
  </si>
  <si>
    <t>L1-DT1230B</t>
  </si>
  <si>
    <t>Dell 1230, 1235, 1235CN</t>
  </si>
  <si>
    <t>L1-DT1230C</t>
  </si>
  <si>
    <t>Dell 2130, 2135</t>
  </si>
  <si>
    <t>L1-DT1230M</t>
  </si>
  <si>
    <t>L1-DT1230Y</t>
  </si>
  <si>
    <t>L1-DT1250B</t>
  </si>
  <si>
    <t>Dell 1250,  1350CNW, 1355, 1355CN</t>
  </si>
  <si>
    <t>L1-DT1250C</t>
  </si>
  <si>
    <t>DELL 1250 C / 1350  CNW / 1355 CN, CNW</t>
  </si>
  <si>
    <t>L1-DT1250M</t>
  </si>
  <si>
    <t>L1-DT1250Y</t>
  </si>
  <si>
    <t>L1-DT1260</t>
  </si>
  <si>
    <t>Dell Laser Printer B1260dn, B1265dnf, B1265dfw</t>
  </si>
  <si>
    <t>L1-DT1320B</t>
  </si>
  <si>
    <t>Dell 1320C, 1320CN, 1320DN</t>
  </si>
  <si>
    <t>L1-DT1320C</t>
  </si>
  <si>
    <t>L1-DT1320M</t>
  </si>
  <si>
    <t>L1-DT1320Y</t>
  </si>
  <si>
    <t>L1-DT1660B</t>
  </si>
  <si>
    <t>DELL C1660w</t>
  </si>
  <si>
    <t>L1-DT1660C</t>
  </si>
  <si>
    <t>L1-DT1660M</t>
  </si>
  <si>
    <t>L1-DT1660Y</t>
  </si>
  <si>
    <t>L1-DT1720</t>
  </si>
  <si>
    <t>Dell 1720/1720N/1720DN</t>
  </si>
  <si>
    <t>L1-DT1815</t>
  </si>
  <si>
    <t>Dell 1815,1815n</t>
  </si>
  <si>
    <t>L1-DT2130B</t>
  </si>
  <si>
    <t>L1-DT2130C</t>
  </si>
  <si>
    <t>L1-DT2130M</t>
  </si>
  <si>
    <t>L1-DT2130Y</t>
  </si>
  <si>
    <t>L1-DT2150B</t>
  </si>
  <si>
    <t>Dell 2150, 2150CDN, 2150CN, 2155, 2155CDN, 2155CN</t>
  </si>
  <si>
    <t>L1-DT2150C</t>
  </si>
  <si>
    <t>L1-DT2150M</t>
  </si>
  <si>
    <t>L1-DT2150Y</t>
  </si>
  <si>
    <t>L1-DT2230</t>
  </si>
  <si>
    <t>59310501, P579K, M797K</t>
  </si>
  <si>
    <t>Dell 2230 d, 2230, 2230 dn, 2200 Series</t>
  </si>
  <si>
    <t>L1-DT2330</t>
  </si>
  <si>
    <t>Dell 2330D, 2330DN</t>
  </si>
  <si>
    <t>L1-DT2335X</t>
  </si>
  <si>
    <t>Dell 2335, 2335DN</t>
  </si>
  <si>
    <t>L1-DT2360</t>
  </si>
  <si>
    <t>59311165, 7MC5J</t>
  </si>
  <si>
    <t>Dell Laser Printer B2360d, B2360dn, B3460dn, B3465dnf</t>
  </si>
  <si>
    <t>L1-DT2360X</t>
  </si>
  <si>
    <t>59311167, C3NTP, 59311168, 1V7V7</t>
  </si>
  <si>
    <t>L1-DT2375</t>
  </si>
  <si>
    <t>593BBBJ</t>
  </si>
  <si>
    <t>Dell B 2375 dn, 2375 dfw, 2375 dnf, 2375 Series</t>
  </si>
  <si>
    <t>L1-DT2660B</t>
  </si>
  <si>
    <t>593BBBU</t>
  </si>
  <si>
    <t>Dell C 2665 dnf, C 2600 Series,C 2660 dn</t>
  </si>
  <si>
    <t>L1-DT2660C</t>
  </si>
  <si>
    <t>593BBBT</t>
  </si>
  <si>
    <t>L1-DT2660M</t>
  </si>
  <si>
    <t>593BBBS</t>
  </si>
  <si>
    <t>L1-DT2660Y</t>
  </si>
  <si>
    <t>593BBBR</t>
  </si>
  <si>
    <t>L1-DT2815</t>
  </si>
  <si>
    <t>593BBMH, 47GMH</t>
  </si>
  <si>
    <t>Dell H 815, 815 dw, 810 Series, S2810 dn, S2815 dn</t>
  </si>
  <si>
    <t>L1-DT3010C</t>
  </si>
  <si>
    <t>Dell 3010CN</t>
  </si>
  <si>
    <t>L1-DT3010M</t>
  </si>
  <si>
    <t>L1-DT3010Y</t>
  </si>
  <si>
    <t>L1-DT310</t>
  </si>
  <si>
    <t>593BBLH, PVTHG</t>
  </si>
  <si>
    <t>Dell E 510 Series, 310 dw, 515 dn, 515 dw, 514 dw</t>
  </si>
  <si>
    <t>L1-DD310</t>
  </si>
  <si>
    <t>724BBJS</t>
  </si>
  <si>
    <t>L1-DT3100B</t>
  </si>
  <si>
    <t>310-5726, 59310067</t>
  </si>
  <si>
    <t>Dell 3000CN, 3100CN</t>
  </si>
  <si>
    <t>L1-DT3100C</t>
  </si>
  <si>
    <t>310-5731</t>
  </si>
  <si>
    <t>Dell 3100CN</t>
  </si>
  <si>
    <t>L1-DT3100M</t>
  </si>
  <si>
    <t>310-5730</t>
  </si>
  <si>
    <t>L1-DT3100Y</t>
  </si>
  <si>
    <t>310-5729</t>
  </si>
  <si>
    <t>L1-DT3110B-PRO</t>
  </si>
  <si>
    <t>59310169, 59310170</t>
  </si>
  <si>
    <t>Dell 3110, 3110CN, 3115, 3115CN</t>
  </si>
  <si>
    <t>L1-DT3110C-PRO</t>
  </si>
  <si>
    <t>59310166, 59310171</t>
  </si>
  <si>
    <t>L1-DT3110M-PRO</t>
  </si>
  <si>
    <t>59310167, 59310172</t>
  </si>
  <si>
    <t>L1-DT3110Y-PRO</t>
  </si>
  <si>
    <t>59310168, 59310173</t>
  </si>
  <si>
    <t>L1-DT3130B</t>
  </si>
  <si>
    <t>DELL 3130cn</t>
  </si>
  <si>
    <t>L1-DT3130C</t>
  </si>
  <si>
    <t>L1-DT3130M</t>
  </si>
  <si>
    <t>L1-DT3130Y</t>
  </si>
  <si>
    <t>L1-DT3460</t>
  </si>
  <si>
    <t>Dell B 3460dn</t>
  </si>
  <si>
    <t>L1-DT3700B</t>
  </si>
  <si>
    <t>DELL C3700 Series, C3760dn, C3760n, C3765dnf</t>
  </si>
  <si>
    <t>L1-DT3700C</t>
  </si>
  <si>
    <t>L1-DT3700M</t>
  </si>
  <si>
    <t>L1-DT3700Y</t>
  </si>
  <si>
    <t>L1-DT5100B</t>
  </si>
  <si>
    <t>Dell 5100 CN</t>
  </si>
  <si>
    <t>L1-DT5100C</t>
  </si>
  <si>
    <t>L1-DT5100M</t>
  </si>
  <si>
    <t>L1-DT5100Y</t>
  </si>
  <si>
    <t>L1-DT5110B</t>
  </si>
  <si>
    <t>Dell 5110CN</t>
  </si>
  <si>
    <t>L1-DT5110C</t>
  </si>
  <si>
    <t>L1-DT5110M</t>
  </si>
  <si>
    <t>L1-DT5110Y</t>
  </si>
  <si>
    <t>L1-DT5130B</t>
  </si>
  <si>
    <t>DELL 5130 CDN</t>
  </si>
  <si>
    <t>L1-DT5130C</t>
  </si>
  <si>
    <t>L1-DT5130M</t>
  </si>
  <si>
    <t>L1-DT5130Y</t>
  </si>
  <si>
    <t>L1-DT5210</t>
  </si>
  <si>
    <t>DELL 5210, 5210N, 5310, 5310N</t>
  </si>
  <si>
    <t>L1-DT525B</t>
  </si>
  <si>
    <t>593BBLN, E525</t>
  </si>
  <si>
    <t>Dell Color Multifunction Printer E525w</t>
  </si>
  <si>
    <t>L1-DT525C</t>
  </si>
  <si>
    <t>593BBLL, E525</t>
  </si>
  <si>
    <t>L1-DT525M</t>
  </si>
  <si>
    <t>593BBLZ, E525</t>
  </si>
  <si>
    <t>L1-DT525Y</t>
  </si>
  <si>
    <t>593BBLV, E525</t>
  </si>
  <si>
    <t>L1-DT5330</t>
  </si>
  <si>
    <t>DELL 5330dn</t>
  </si>
  <si>
    <t>L1-DT5460</t>
  </si>
  <si>
    <t>Dell B5460</t>
  </si>
  <si>
    <t>L1-DT5460XL</t>
  </si>
  <si>
    <t>59311190, PG6NR</t>
  </si>
  <si>
    <t>L1-DT5460XXL</t>
  </si>
  <si>
    <t>59311186, 59311188, 98VWN, JNC45</t>
  </si>
  <si>
    <t>L1-DT5765B</t>
  </si>
  <si>
    <t>593BBCR, W53Y2</t>
  </si>
  <si>
    <t>Dell C 5765 dn</t>
  </si>
  <si>
    <t>L1-DT7130B</t>
  </si>
  <si>
    <t>Dell 7130</t>
  </si>
  <si>
    <t>L1-DT7130C</t>
  </si>
  <si>
    <t>L1-DT7130M</t>
  </si>
  <si>
    <t>L1-DT7130Y</t>
  </si>
  <si>
    <t>L1-DT825B</t>
  </si>
  <si>
    <t>593BBRZ / H5K44</t>
  </si>
  <si>
    <t>Dell H H625 cdw, H820 Series, H825, H825 cdw, S2825 cdn</t>
  </si>
  <si>
    <t>L1-DT825C</t>
  </si>
  <si>
    <t>593BBSD / P3HJK</t>
  </si>
  <si>
    <t>L1-DT825M</t>
  </si>
  <si>
    <t>593BBRV / 5PG7P</t>
  </si>
  <si>
    <t>L1-DT825Y</t>
  </si>
  <si>
    <t>593BBSE / 3P7C4</t>
  </si>
  <si>
    <t>L1-ET1000B</t>
  </si>
  <si>
    <t>C13S050190</t>
  </si>
  <si>
    <t>Epson C-1000, C1000N, C2000, C2000PS, KONICA MINOLTA 2200</t>
  </si>
  <si>
    <t>L1-ET1100B</t>
  </si>
  <si>
    <t>Epson AcuLaser C1100, C1100N, CX11NF, CX11NFC, CX11N</t>
  </si>
  <si>
    <t>L1-ET1100C</t>
  </si>
  <si>
    <t>C13S050189</t>
  </si>
  <si>
    <t>L1-ET1100M</t>
  </si>
  <si>
    <t>C13S050188</t>
  </si>
  <si>
    <t>L1-ET1100Y</t>
  </si>
  <si>
    <t>C13S050187</t>
  </si>
  <si>
    <t>L1-ET1200</t>
  </si>
  <si>
    <t>C13S050521</t>
  </si>
  <si>
    <t>M 1200</t>
  </si>
  <si>
    <t>L1-ET1400</t>
  </si>
  <si>
    <t>C13S050650</t>
  </si>
  <si>
    <t>EPSON M1400, Aculaser MX 14, MX 14NF, M1400</t>
  </si>
  <si>
    <t>L1-ET1600</t>
  </si>
  <si>
    <t>C13S051056</t>
  </si>
  <si>
    <t>Epson EPL-N1600, EPL-N1600PTX, EPL-N1600T, EPL-N1600TX</t>
  </si>
  <si>
    <t>L1-ET1700B</t>
  </si>
  <si>
    <t>C13S050614, C13S050672</t>
  </si>
  <si>
    <t>Epson C 1700, C 1750 N, C 1750 W, CX 17, CX 17 NF, CX 17 WF</t>
  </si>
  <si>
    <t>L1-ET1700C</t>
  </si>
  <si>
    <t>C13S050613, C13S050671</t>
  </si>
  <si>
    <t>L1-ET1700M</t>
  </si>
  <si>
    <t>C13S050612, C13S050670</t>
  </si>
  <si>
    <t>L1-ET1700Y</t>
  </si>
  <si>
    <t>C13S050611, C13S050669</t>
  </si>
  <si>
    <t>L1-ET200</t>
  </si>
  <si>
    <t>C13S050709</t>
  </si>
  <si>
    <t>EPSON Workforce AL MX200, ALM200DN, ALMX200DNF, ALM200DW, ALMX200DWF</t>
  </si>
  <si>
    <t>L1-ET2000</t>
  </si>
  <si>
    <t>C13S050435</t>
  </si>
  <si>
    <t>Epson M2000D, M2000DN, M2000DT, M2000TN, M2000DTN</t>
  </si>
  <si>
    <t>L1-ET2300</t>
  </si>
  <si>
    <t>C13S050583</t>
  </si>
  <si>
    <t>Epson M2300DN, M2300DT, M2300DTN, M2300D, MX20DN, MX20DNF, MX20DTN, MX20DTNF, M2400D, M2400DN, M2400DT, M2400DTN</t>
  </si>
  <si>
    <t>L1-ET2400</t>
  </si>
  <si>
    <t>C13S050584</t>
  </si>
  <si>
    <t>Epson Aculaser M 2400 D, M 2400 DN, M 2400 DT, M 2400 DTN</t>
  </si>
  <si>
    <t>L1-ET2550</t>
  </si>
  <si>
    <t>C13S050290</t>
  </si>
  <si>
    <t>EPSON EPLN2550, EPLN2550DT, EPLN2550T</t>
  </si>
  <si>
    <t>L1-ET2600C</t>
  </si>
  <si>
    <t>C13S050228</t>
  </si>
  <si>
    <t>EPSON C-2600, 2600N, 2600DN, 2600DTN, 2600TN, 2600, 2600N, 2600DN, 2600DTN, 2600TN</t>
  </si>
  <si>
    <t>L1-ET2600M</t>
  </si>
  <si>
    <t>C13S050227</t>
  </si>
  <si>
    <t>L1-ET2600Y</t>
  </si>
  <si>
    <t>C13S050226</t>
  </si>
  <si>
    <t>L1-ET2800B</t>
  </si>
  <si>
    <t>C13S051161</t>
  </si>
  <si>
    <t>Epson AcuLaser C2800N, C2800DN, C2800DTN</t>
  </si>
  <si>
    <t>L1-ET2800C</t>
  </si>
  <si>
    <t>C13S051160</t>
  </si>
  <si>
    <t>L1-ET2800M</t>
  </si>
  <si>
    <t>C13S051159</t>
  </si>
  <si>
    <t>L1-ET2800Y</t>
  </si>
  <si>
    <t>C13S051158</t>
  </si>
  <si>
    <t>L1-ET2900B</t>
  </si>
  <si>
    <t>C13S050630</t>
  </si>
  <si>
    <t>ESPON C-2900, Aculaser C-2900 DN, C-2900 N, CX29 DNF, CX29 NF</t>
  </si>
  <si>
    <t>L1-ET2900C</t>
  </si>
  <si>
    <t>C13S050629</t>
  </si>
  <si>
    <t>L1-ET2900M</t>
  </si>
  <si>
    <t>C13S050628</t>
  </si>
  <si>
    <t>L1-ET2900Y</t>
  </si>
  <si>
    <t>C13S050627</t>
  </si>
  <si>
    <t>L1-ET300</t>
  </si>
  <si>
    <t>C13S050689</t>
  </si>
  <si>
    <t>Epson Workforce WorkForce AL-M 300 DT, WorkForce AL-M 300 D, WorkForce AL-M 300 DTN, WorkForce AL-M 300 Series, WorkForce AL-M 300 DN, WorkForce AL-MX 300 DTN, WorkForce AL-MX 300 DNF, WorkForce AL-MX 300 Series, WorkForce AL-MX 300 DTNF, WorkForce AL-MX</t>
  </si>
  <si>
    <t>L1-ET300B</t>
  </si>
  <si>
    <t>C13S050750</t>
  </si>
  <si>
    <t>Epson WorkForce AL-C300DN, WorkForce AL-C300DTN, WorkForce AL-C300N, WorkForce AL-C300TN</t>
  </si>
  <si>
    <t>L1-ET300C</t>
  </si>
  <si>
    <t>C13S050749</t>
  </si>
  <si>
    <t>L1-ET300M</t>
  </si>
  <si>
    <t>C13S050748</t>
  </si>
  <si>
    <t>L1-ET300Y</t>
  </si>
  <si>
    <t>C13S050747</t>
  </si>
  <si>
    <t>L1-ET310</t>
  </si>
  <si>
    <t>C13SS110079</t>
  </si>
  <si>
    <t>Epson® WorkForce AL-M310DN, AL-M310DTN, AL-M320DN, AL-M320DTN</t>
  </si>
  <si>
    <t>L1-ET320</t>
  </si>
  <si>
    <t>C13SS110078</t>
  </si>
  <si>
    <t>Epson® WorkForce AL-M320DN, AL-M320DTN</t>
  </si>
  <si>
    <t>L1-ET3000</t>
  </si>
  <si>
    <t>C13S051020</t>
  </si>
  <si>
    <t>Epson EPL-N 3000, 3000 T, 3000 DT, 3000 D, 3000 DTS, 3000 Series</t>
  </si>
  <si>
    <t>L1-ET3800B</t>
  </si>
  <si>
    <t>C13S051127</t>
  </si>
  <si>
    <t>Epson Aculaser C3800, Aculaser C3800DN, Aculaser C3800DTN, Aculaser C3800N</t>
  </si>
  <si>
    <t>L1-ET3800C</t>
  </si>
  <si>
    <t>C13S051126</t>
  </si>
  <si>
    <t>L1-ET3800M</t>
  </si>
  <si>
    <t>C13S051125</t>
  </si>
  <si>
    <t>L1-ET3800Y</t>
  </si>
  <si>
    <t>C13S051124</t>
  </si>
  <si>
    <t>L1-ED3900B</t>
  </si>
  <si>
    <t>C13S051204</t>
  </si>
  <si>
    <t>Epson AcuLaser C3900, AcuLaser C3900DN, AcuLaser C3900DTN, AcuLaser C3900N, AcuLaser C3900TN, AcuLaser CX37DN, AcuLaser CX37DNF, AcuLaser CX37DTN, AcuLaser CX37DTNF / WorkForce AL-C 300 TN, WorkForce AL-C 300 Series, WorkForce AL-C 300 DTN, WorkForce AL-C 300 DN, WorkForce AL-C 300 N</t>
  </si>
  <si>
    <t>L1-ED3900C</t>
  </si>
  <si>
    <t>C13S051203</t>
  </si>
  <si>
    <t>L1-ED3900M</t>
  </si>
  <si>
    <t>C13S051202</t>
  </si>
  <si>
    <t>L1-ED3900Y</t>
  </si>
  <si>
    <t>C13S051201</t>
  </si>
  <si>
    <t>L1-ET3900B</t>
  </si>
  <si>
    <t>C13S050593</t>
  </si>
  <si>
    <t>Epson AcuLaser C3900DN, C3900DTN, C3900N, C3900TN, CX37DN, CX37DNF, CX37DTN, CX37DTNF</t>
  </si>
  <si>
    <t>L1-ET3900C</t>
  </si>
  <si>
    <t>C13S050592</t>
  </si>
  <si>
    <t>L1-ET3900M</t>
  </si>
  <si>
    <t>C13S050591</t>
  </si>
  <si>
    <t>L1-ET3900Y</t>
  </si>
  <si>
    <t>C13S050590</t>
  </si>
  <si>
    <t>L1-ET400</t>
  </si>
  <si>
    <t>C13S050697, C13S050699</t>
  </si>
  <si>
    <t>Epson WorkForce AL-M400DN, WorkForce AL-M400DTN</t>
  </si>
  <si>
    <t>L1-ET4000</t>
  </si>
  <si>
    <t>C13S051173, C13S051170</t>
  </si>
  <si>
    <t>Epson AcuLaser M4000, AcuLaser M4000DN, AcuLaser M4000DTN, AcuLaser M4000N, AcuLaser M4000TN</t>
  </si>
  <si>
    <t>L1-ET4200B</t>
  </si>
  <si>
    <t>C13S050245</t>
  </si>
  <si>
    <t>Epson AcuLaser C4200DN, AcuLaser C4200DN PC 5, AcuLaser C4200DN PC 6, AcuLaser C4200DTN, AcuLaser C4200DTN PC 5, AcuLaser C4200DTN PC 6, AcuLaser C4200N</t>
  </si>
  <si>
    <t>L1-ET4200C</t>
  </si>
  <si>
    <t>C13S050244</t>
  </si>
  <si>
    <t>L1-ET4200M</t>
  </si>
  <si>
    <t>C13S050243</t>
  </si>
  <si>
    <t>L1-ET4200Y</t>
  </si>
  <si>
    <t>C13S050242</t>
  </si>
  <si>
    <t>L1-ET500B</t>
  </si>
  <si>
    <t>C13S050663</t>
  </si>
  <si>
    <t>Epson WorkForce AL-C500DHN, WorkForce AL-C500DN, WorkForce AL-C500DTN, WorkForce AL-C500DXN</t>
  </si>
  <si>
    <t>L1-ET500C</t>
  </si>
  <si>
    <t>C13S050662</t>
  </si>
  <si>
    <t>L1-ET500M</t>
  </si>
  <si>
    <t>C13S050661</t>
  </si>
  <si>
    <t>L1-ET500Y</t>
  </si>
  <si>
    <t>C13S050660</t>
  </si>
  <si>
    <t>L1-ET5500</t>
  </si>
  <si>
    <t>C13S050005</t>
  </si>
  <si>
    <t>Epson EPL-5500, EPL-5500 Plus, EPL-5500W</t>
  </si>
  <si>
    <t>L1-ET5700</t>
  </si>
  <si>
    <t>C13S050010</t>
  </si>
  <si>
    <t>Epson EPL 5700I, 5700, 5700TX, 5700PTX, 5700L, 5800, 5800L, 5800TX, 5800PTX</t>
  </si>
  <si>
    <t>L1-ED5700</t>
  </si>
  <si>
    <t>C13S051055</t>
  </si>
  <si>
    <t>Epson EPL 5700I,EPL 5700,EPL 5700TX,EPL 5700PTX,EPL 5700L,EPL 5800,EPL 5800L,EPL 5800TX,EPL 5800PTX / DR5700 / S051055 / Minolta page pro 1100 / EPL6100, EPL5700I, EPL5700, EPL5700TX, EPL5700PTX, EPL5700L, EPL5800, EPL5800L, EPL5800TX, EPL5800PTX</t>
  </si>
  <si>
    <t>L1-ET6200X</t>
  </si>
  <si>
    <t>C13S050166</t>
  </si>
  <si>
    <t>Epson EPL 6200, 6200N, 6200L</t>
  </si>
  <si>
    <t>L1-ED6200</t>
  </si>
  <si>
    <t>C13S051099</t>
  </si>
  <si>
    <t>Epson EPL 6200, 6200 N</t>
  </si>
  <si>
    <t>L1-ET7000</t>
  </si>
  <si>
    <t>C13S051221, C13S051222</t>
  </si>
  <si>
    <t>Epson AcuLaser M7000D2TN, M7000DN, M7000DT2N, M7000DTN, M7000N, M7000TN</t>
  </si>
  <si>
    <t>L1-ET8000</t>
  </si>
  <si>
    <t>C13S051188</t>
  </si>
  <si>
    <t>Epson AcuLaser M8000, AcuLaser M8000 D 3 TN, AcuLaser M8000 DN, AcuLaser M8000 DTN, AcuLaser M8000 N, AcuLaser M8000 TN</t>
  </si>
  <si>
    <t>L1-ED900/1900</t>
  </si>
  <si>
    <t>C13S051083</t>
  </si>
  <si>
    <t>Epson AcuLaser C900, C900N, C1900, C1900D, C1900PS, C1900WIFI, C1900S</t>
  </si>
  <si>
    <t>L1-ET9200B</t>
  </si>
  <si>
    <t>C13S050477</t>
  </si>
  <si>
    <t>Epson AcuLaser C9200, AcuLaser C9200D3 TNC, AcuLaser C9200DN, AcuLaser C9200DTN, AcuLaser C9200N</t>
  </si>
  <si>
    <t>L1-ET9200C</t>
  </si>
  <si>
    <t>C13S050476</t>
  </si>
  <si>
    <t>L1-ET9200M</t>
  </si>
  <si>
    <t>C13S050475</t>
  </si>
  <si>
    <t>L1-ET9200Y</t>
  </si>
  <si>
    <t>C13S050474</t>
  </si>
  <si>
    <t>L1-ET9300B</t>
  </si>
  <si>
    <t>C13S050605</t>
  </si>
  <si>
    <t>Epson AcuLaser C9300D2TN, AcuLaser C9300D3TNC, AcuLaser C9300, AcuLaser C9300DN, AcuLaser C9300, AcuLaser C9300DTN, AcuLaser C9300, AcuLaser C9300N, AcuLaser C9300, AcuLaser C9300TN</t>
  </si>
  <si>
    <t>L1-ET9300C</t>
  </si>
  <si>
    <t>C13S050604</t>
  </si>
  <si>
    <t>L1-ET9300M</t>
  </si>
  <si>
    <t>C13S050603</t>
  </si>
  <si>
    <t>L1-ET9300Y</t>
  </si>
  <si>
    <t>C13S050602</t>
  </si>
  <si>
    <t>L1-ETC3000B</t>
  </si>
  <si>
    <t>C13S050213</t>
  </si>
  <si>
    <t>Epson AcuLaser C3000, AcuLaser C3000N</t>
  </si>
  <si>
    <t>L1-ETC4000B</t>
  </si>
  <si>
    <t>C13S050091</t>
  </si>
  <si>
    <t>Epson AcuLaser C4000, AcuLaser C4000PS</t>
  </si>
  <si>
    <t>L1-ETCX16B</t>
  </si>
  <si>
    <t>C13S050557</t>
  </si>
  <si>
    <t>EPSON CX16, C1600, CX16DNF, CX16DTNF, CX16NF</t>
  </si>
  <si>
    <t>L1-ETCX16C</t>
  </si>
  <si>
    <t>C13S050556</t>
  </si>
  <si>
    <t>L1-ETCX16M</t>
  </si>
  <si>
    <t>C13S050555</t>
  </si>
  <si>
    <t>L1-ETCX16Y</t>
  </si>
  <si>
    <t>C13S050554</t>
  </si>
  <si>
    <t>L1-ETCX21B</t>
  </si>
  <si>
    <t>C13S050319</t>
  </si>
  <si>
    <t>EPSON Aculaser CX21, Aculaser CX21N, Aculaser CX21NC, Aculaser CX21NF, Aculaser CX21NFC</t>
  </si>
  <si>
    <t>L1-ETCX21C</t>
  </si>
  <si>
    <t>C13S050318</t>
  </si>
  <si>
    <t>L1-ETCX21M</t>
  </si>
  <si>
    <t>C13S050317</t>
  </si>
  <si>
    <t>L1-ETCX21Y</t>
  </si>
  <si>
    <t>C13S050316</t>
  </si>
  <si>
    <t>L1-ETN2050</t>
  </si>
  <si>
    <t>C13S051070</t>
  </si>
  <si>
    <t>Epson EPL-N2050, EPL-N2050PS, EPL-N2050PS Plus, EPL-N2050 Plus, EPL-N2050T, EPL-N2050V, EPL-N2050VDT</t>
  </si>
  <si>
    <t>L1-ETN3000</t>
  </si>
  <si>
    <t>C13S051111</t>
  </si>
  <si>
    <t>Epson EPL-N3000, EPL-N3000D, EPL-N3000DT, EPL-N3000DTS, EPL-N3000T</t>
  </si>
  <si>
    <t>L1-HT3960</t>
  </si>
  <si>
    <t>Q3960A, 122A, Canon CRG101, 301, 701, 9287A00</t>
  </si>
  <si>
    <t>Canon LBP5200 - HP Color Laserjet 2550</t>
  </si>
  <si>
    <t>L1-HT3961</t>
  </si>
  <si>
    <t>Q3961A, 122A, Canon CRG101, 301, 701, 9286A00</t>
  </si>
  <si>
    <t>L1-HT3962</t>
  </si>
  <si>
    <t>Q3962A, 122A, Canon CRG101, 301, 701, 9284A00</t>
  </si>
  <si>
    <t>L1-HT3963</t>
  </si>
  <si>
    <t>Q3963A, 122A, Canon CRG101, 301, 701, 9285A003</t>
  </si>
  <si>
    <t>L1-HD3964</t>
  </si>
  <si>
    <t>Q3964A, C9704A, Canon 701, 9623A003</t>
  </si>
  <si>
    <t>HP Color Laserjet 2550 - Canon LBP5200</t>
  </si>
  <si>
    <t>L1-HT106A</t>
  </si>
  <si>
    <t>W1106A, 106A</t>
  </si>
  <si>
    <t>L1-HT117B</t>
  </si>
  <si>
    <t>W2070A</t>
  </si>
  <si>
    <t>HP Color Laser 150 a, Color Laser 150 nw, Color Laser MFP 178 nw, Color Laser MFP 178 nwg, ColorLaser MFP 179 fng, ColorLaser MFP 179 fnw</t>
  </si>
  <si>
    <t>L1-HT117C</t>
  </si>
  <si>
    <t>W2071A</t>
  </si>
  <si>
    <t>L1-HT117M</t>
  </si>
  <si>
    <t>W2072A</t>
  </si>
  <si>
    <t>L1-HT117Y</t>
  </si>
  <si>
    <t>W2073A</t>
  </si>
  <si>
    <t>L1-HD126A</t>
  </si>
  <si>
    <t>CE314A, 126A</t>
  </si>
  <si>
    <t>HP CP 1025 PRO 100 M175/ LaserJet Pro CP 1025 NW / CRG-729</t>
  </si>
  <si>
    <t>L1-HT130B-PRO</t>
  </si>
  <si>
    <t>CF350A, 130A</t>
  </si>
  <si>
    <t>HP Pro MFP M 176 n, Pro MFP M 177 fw, Pro MFP M 170 Series</t>
  </si>
  <si>
    <t>L1-HT130C-PRO</t>
  </si>
  <si>
    <t>CF351A, 130A</t>
  </si>
  <si>
    <t>L1-HT130M-PRO</t>
  </si>
  <si>
    <t>CF353A, 130A</t>
  </si>
  <si>
    <t>L1-HT130Y-PRO</t>
  </si>
  <si>
    <t>CF352A, 130A</t>
  </si>
  <si>
    <t>L1-HT131XB-PRO</t>
  </si>
  <si>
    <t>CF210X - 131X, Canon 731</t>
  </si>
  <si>
    <t>HP Laserjet PRO 200 Color M 251N, 200 Color M 251NW, 200 Color M 276NW, 200 Color M 276N</t>
  </si>
  <si>
    <t>L1-HT131C-PRO</t>
  </si>
  <si>
    <t>CF211A - 131A, Canon 731</t>
  </si>
  <si>
    <t>HP Color Laserjet PRO 200 Color M 251N, 200 Color M 251NW, 200 Color M 276NW, 200 Color M 276N</t>
  </si>
  <si>
    <t>L1-HT131M-PRO</t>
  </si>
  <si>
    <t>CF213A - 131A, Canon 731</t>
  </si>
  <si>
    <t>L1-HT131Y-PRO</t>
  </si>
  <si>
    <t>CF212A - 131A, Canon 731</t>
  </si>
  <si>
    <t>L1-HT1338_U</t>
  </si>
  <si>
    <t>Q1338A, Q1339A , Q5942A, Q5945A</t>
  </si>
  <si>
    <t>HP LaserJet 4200, 4200N, 4200TN, 4200DTN, 4200DTNS, 4200DTNSL, 4300, 4300N, 4300TN, 4300DTN, 4300DTNS, 4250, 4250N, 4250TN, 4250DTN, 4350, 4350N, 4350TN, 4350DTN, 4350DTNSL, 4345MFP, M4345MFP</t>
  </si>
  <si>
    <t>L1-HT1338X</t>
  </si>
  <si>
    <t>Q1338X, Q1339X, Q5942X</t>
  </si>
  <si>
    <t>L1-HT14X</t>
  </si>
  <si>
    <t>CF214X, 14X</t>
  </si>
  <si>
    <t>HP LaserJet Enterprise 700 MFP M 725 z Plus, Enterprise 700 MFP M 712 dn, Enterprise 700 MFP M 725 z, Enterprise 700 MFP M 712 xh, Enterprise 700 MFP M 725 dn, Enterprise 700 MFP M 725 f, Enterprise 700 MFP M 712 n</t>
  </si>
  <si>
    <t>L1-HT201XB-PRO</t>
  </si>
  <si>
    <t>CF400X</t>
  </si>
  <si>
    <t>HP  Color LaserJet Pro M 252 n, Pro M 274 dn, Pro M 274 n, Pro M 250 Series, Pro M 252 dw, Pro M 277 dw, Pro M 270 Series, Pro M 277 n</t>
  </si>
  <si>
    <t>L1-HT201C-PRO</t>
  </si>
  <si>
    <t>CF401X</t>
  </si>
  <si>
    <t>L1-HT201M-PRO</t>
  </si>
  <si>
    <t>CF403X</t>
  </si>
  <si>
    <t>L1-HT201Y-PRO</t>
  </si>
  <si>
    <t>CF402X</t>
  </si>
  <si>
    <t>L1-HD219</t>
  </si>
  <si>
    <t>HP CF219A, 19A</t>
  </si>
  <si>
    <t>HP LaserJet Pro M 102 Series, M 102 a, M 102 w, M 130 MFP, M 130 Series, M 130 a, M 130 fn, M 130 fw, M 130 nw, M 132 Series, M 132 a, M 132 fn, M 132 fp, M 132 fw, M 132 nw, M 132 snw, M 134 Series, Ultra M 134 a.</t>
  </si>
  <si>
    <t>L1-HD232</t>
  </si>
  <si>
    <t>HP CF232A, 32A</t>
  </si>
  <si>
    <t>HP LaserJet Pro M 203, M 203 Series, M 203 dn, M 203 dw, M 220 Series HP LaserJet Pro MFP M 227 Series, M 227 fdn, M 227 fdw, M 227 sdn</t>
  </si>
  <si>
    <t>L1-HT203B-PRO</t>
  </si>
  <si>
    <t>HP CF540A, 203A</t>
  </si>
  <si>
    <t>HP COLOR LASERJET PRO M 254 dw, M 254 nw, MFP M 280 Series, MFP M 280 nw, MFP M 281 fdn, MFP M 281 fdw</t>
  </si>
  <si>
    <t>L1-HT203C-PRO</t>
  </si>
  <si>
    <t>HP CF541A, 203A</t>
  </si>
  <si>
    <t>L1-HT203M-PRO</t>
  </si>
  <si>
    <t>HP CF543A, 203A</t>
  </si>
  <si>
    <t>L1-HT203Y-PRO</t>
  </si>
  <si>
    <t>HP CF542A, 203A</t>
  </si>
  <si>
    <t>L1-HT203XB-PRO</t>
  </si>
  <si>
    <t>HP CF540X, 203X</t>
  </si>
  <si>
    <t>L1-HT203XC-PRO</t>
  </si>
  <si>
    <t>HP CF541X, 203X</t>
  </si>
  <si>
    <t>L1-HT203XM-PRO</t>
  </si>
  <si>
    <t>HP CF543X, 203X</t>
  </si>
  <si>
    <t>L1-HT203XY-PRO</t>
  </si>
  <si>
    <t>HP CF5432, 203X</t>
  </si>
  <si>
    <t>L1-HT205B-PRO</t>
  </si>
  <si>
    <t>HP CF530A, 205A</t>
  </si>
  <si>
    <t>HP COLOR LASERJET PRO MFP M 180 Series, MFP M 180 n, MFP M 181 fw.</t>
  </si>
  <si>
    <t>L1-HT205C-PRO</t>
  </si>
  <si>
    <t>HP CF531A, 205A</t>
  </si>
  <si>
    <t>L1-HT205M-PRO</t>
  </si>
  <si>
    <t>HP CF533A, 205A</t>
  </si>
  <si>
    <t>L1-HT205Y-PRO</t>
  </si>
  <si>
    <t>HP CF532A, 205A</t>
  </si>
  <si>
    <t>L1-HT217</t>
  </si>
  <si>
    <t>HP CF217A, 17A</t>
  </si>
  <si>
    <t>L1-HT230</t>
  </si>
  <si>
    <t>HP CF230A, 30A</t>
  </si>
  <si>
    <t>L1-HT230X</t>
  </si>
  <si>
    <t>HP CF230X, 30X</t>
  </si>
  <si>
    <t>L1-HT237A</t>
  </si>
  <si>
    <t>HP CF237A, 37A</t>
  </si>
  <si>
    <t>HP Laserjet Entreprise Flow MFP M631H, Flow MFP M632Z HP Laserjet Entreprise M607DN, M607N, M608DN, M608N, M608X, M609DH, M609DN, M609X HP Laserjet Entreprise MFP M631DN, MFP M631Z, MFP M632FHT, MFP M632H</t>
  </si>
  <si>
    <t>L1-HT244</t>
  </si>
  <si>
    <t>CF244A, 44A</t>
  </si>
  <si>
    <t>HP LaserJet Pro M 15 a, M 15 w, M 17 a, M 17 w, M 28 a, M 28 w</t>
  </si>
  <si>
    <t>L1-HT250X</t>
  </si>
  <si>
    <t>CE250X</t>
  </si>
  <si>
    <t>HP Color Laserjet CP3525, CP3525n, CP3525dn</t>
  </si>
  <si>
    <t>L1-HT251</t>
  </si>
  <si>
    <t>CE251A</t>
  </si>
  <si>
    <t>L1-HT252</t>
  </si>
  <si>
    <t>CE252A</t>
  </si>
  <si>
    <t>L1-HT253</t>
  </si>
  <si>
    <t>CE253A</t>
  </si>
  <si>
    <t>L1-HT255MICR</t>
  </si>
  <si>
    <t>CE255A</t>
  </si>
  <si>
    <t>MICR magnetic</t>
  </si>
  <si>
    <t>Hp P3015 3015 D DN X P3015 D P3015 DN P3015 X P3010 P3011 P3015D P3015DN P3015X P3016</t>
  </si>
  <si>
    <t>L1-HT255</t>
  </si>
  <si>
    <t>HP P3015/3015N/ 3015D/3015DN</t>
  </si>
  <si>
    <t>L1-HT255X</t>
  </si>
  <si>
    <t>CE255X</t>
  </si>
  <si>
    <t>L1-HT256</t>
  </si>
  <si>
    <t>CF256A</t>
  </si>
  <si>
    <t>HP LaserJet MFP M436n M436nda</t>
  </si>
  <si>
    <t>L1-HT26AR</t>
  </si>
  <si>
    <t>CF226A</t>
  </si>
  <si>
    <t>HP LaserJet Pro M402d, M402dn, M402dw, M402n, MFP M426dw, MFP M426fdn, MFP M426fdw</t>
  </si>
  <si>
    <t>L1-HT26XR</t>
  </si>
  <si>
    <t>CF226X</t>
  </si>
  <si>
    <t>L1-HT260</t>
  </si>
  <si>
    <t>CE260A, 647A</t>
  </si>
  <si>
    <t>HP Color Laserjet CP4025DN, 4525DN, 4525N, 4525 XH, 4025N</t>
  </si>
  <si>
    <t>L1-HT260X</t>
  </si>
  <si>
    <t>CE260X</t>
  </si>
  <si>
    <t>L1-HT261</t>
  </si>
  <si>
    <t>CE261A, 648A</t>
  </si>
  <si>
    <t>L1-HT262</t>
  </si>
  <si>
    <t>CE262A, 648A</t>
  </si>
  <si>
    <t>L1-HT263</t>
  </si>
  <si>
    <t>CE263A, 648A</t>
  </si>
  <si>
    <t>L1-HT2610</t>
  </si>
  <si>
    <t>Q2610A</t>
  </si>
  <si>
    <t>HP LJ 2300</t>
  </si>
  <si>
    <t>L1-HT2612_U</t>
  </si>
  <si>
    <t>Q2612A, Canon 103, 104, 303, 703, FX9, FX10</t>
  </si>
  <si>
    <t>HP LaserJet 1010, 1012, 1015, 3015 AIO, 3015, 3020, 3020 AIO, 3030 AIO, 3030, 1020, 1022, 1022 N, 1022 NW, 3052, 3055, 3050, 1018, 3050 Z, 3000 Series LaserJet M 1005 MFP, 1319 F MFP Canon LBP 2900, 3000 Lasershot LBP-3000, LBP-2900 I-Sensys LBP-2900, LBP</t>
  </si>
  <si>
    <t>L1-HT2613</t>
  </si>
  <si>
    <t>Q2613A</t>
  </si>
  <si>
    <t>HP LaserJet 1000, LaserJet 1000w, LaserJet 1005w, LaserJet 1300, LaserJet 1300n, LaserJet 1300t, LaserJet 1300xi  Canon LBP-1210, LBP-25, LBP-558i</t>
  </si>
  <si>
    <t>L1-HT2670</t>
  </si>
  <si>
    <t>Q2670A</t>
  </si>
  <si>
    <t>HP Color Laserjet 3500, 3500N, 3700, 3700DN, 3700DTN, 3700N, 3550, 3550N</t>
  </si>
  <si>
    <t>L1-HT2671</t>
  </si>
  <si>
    <t>Q2671A</t>
  </si>
  <si>
    <t>HP Color Laserjet 3500, 3500N, 3550, 3550N</t>
  </si>
  <si>
    <t>L1-HT2672</t>
  </si>
  <si>
    <t>Q2672A</t>
  </si>
  <si>
    <t>L1-HT2673</t>
  </si>
  <si>
    <t>Q2673A</t>
  </si>
  <si>
    <t>L1-HT2681</t>
  </si>
  <si>
    <t>Q2681A</t>
  </si>
  <si>
    <t>HP Color Laserjet 3700, 3700 DN, 3700 DTN, 3700 N</t>
  </si>
  <si>
    <t>L1-HT2682</t>
  </si>
  <si>
    <t>Q2682A</t>
  </si>
  <si>
    <t>L1-HT2683</t>
  </si>
  <si>
    <t>Q2683A</t>
  </si>
  <si>
    <t>L1-HT278</t>
  </si>
  <si>
    <t>CE278A, Canon CRG326, 128, 328, 728</t>
  </si>
  <si>
    <t>Canon LLBP6200d / iC MF4410, 4412, 4420n, 4550, 4550d, 4552, 4570dn, 4570DW, 4450, D520, D550 - HP Laserjet PRO 1560, 1566, 1600, 1606 / M1536DNF</t>
  </si>
  <si>
    <t>L1-HT279A</t>
  </si>
  <si>
    <t>CF279A</t>
  </si>
  <si>
    <t>HP LaserJet Pro M12, LaserJet Pro M12 séries LaserJet Pro M12 A, LaserJet Pro M12 W, LaserJet Pro M26 A, LaserJet Pro M26 NW, LaserJet Pro M26 séries</t>
  </si>
  <si>
    <t>L1-HT279X</t>
  </si>
  <si>
    <t>CF279X</t>
  </si>
  <si>
    <t>HP LaserJet Pro M12, LaserJet Pro M12 A, LaserJet Pro M12 W, LaserJet Pro M26 A, LaserJet Pro M26 NW</t>
  </si>
  <si>
    <t>L1-HT285</t>
  </si>
  <si>
    <t>CE285A, Canon CRG125, 325, 725, 925</t>
  </si>
  <si>
    <t>Canon imageCLASS LBP6000, 6018 / MF3010 - HP Laserjet PRO 1102, 1102W, M1132, M1212NFMFP, 1214NFH, 1217NFW</t>
  </si>
  <si>
    <t>L1-HT287AR</t>
  </si>
  <si>
    <t>CF287A</t>
  </si>
  <si>
    <t>HP LaserJet Enterprise MFP M 527 xh, Enterprise M 501 Series, Enterprise MFP M 527 f, Enterprise M 501 dn, Enterprise M 506 dn, Enterprise MFP M 527 z, Enterprise MFP M 527 x, Enterprise M 506 Series, Enterprise MFP M 520 Series, Enterprise MFP M 527 dn, Enterprise MFP M 527 Series, Enterprise M 506 n, Enterprise M 506 xh, Enterprise Flow MFP M 527 c, Enterprise MFP M 527 c, Enterprise M 501 n, Enterprise M 506 x</t>
  </si>
  <si>
    <t>L1-HT287X</t>
  </si>
  <si>
    <t>CF287X</t>
  </si>
  <si>
    <t>L1-HT294A</t>
  </si>
  <si>
    <t>CF294A</t>
  </si>
  <si>
    <t>HP LaserJet Pro M 118 dw, MFP M 140 Series, MFP M 148 dw, MFP M 148 fdw, MFP M 148 fw</t>
  </si>
  <si>
    <t>L1-HT294X</t>
  </si>
  <si>
    <t>CF294X</t>
  </si>
  <si>
    <t>L1-HT307B-PRO</t>
  </si>
  <si>
    <t>CE740A</t>
  </si>
  <si>
    <t>HP  Laserjet CP5225 / CP5225DN / CP5225N / CLJ CP5220</t>
  </si>
  <si>
    <t>L1-HT307C-PRO</t>
  </si>
  <si>
    <t>CE741A</t>
  </si>
  <si>
    <t>L1-HT307M-PRO</t>
  </si>
  <si>
    <t>CE743A</t>
  </si>
  <si>
    <t>L1-HT307Y-PRO</t>
  </si>
  <si>
    <t>CE742A</t>
  </si>
  <si>
    <t>L1-HT310-PRO</t>
  </si>
  <si>
    <t>CE310A, Canon CRG329</t>
  </si>
  <si>
    <t>HP Color Laserjet CP1025, 1025NW, M175A - Canon LBP7010C, LBP7018C</t>
  </si>
  <si>
    <t>L1-HT311-PRO</t>
  </si>
  <si>
    <t>CE311A, Canon CRG329</t>
  </si>
  <si>
    <t>L1-HT312-PRO</t>
  </si>
  <si>
    <t>CE312A, Canon CRG329</t>
  </si>
  <si>
    <t>L1-HT313-PRO</t>
  </si>
  <si>
    <t>CE313A, Canon CRG329</t>
  </si>
  <si>
    <t>L1-HT312XB-PRO</t>
  </si>
  <si>
    <t>CF380X</t>
  </si>
  <si>
    <t>HP Color LaserJet Pro MFP M 470 Series, M 476 dw, M 476 dn, M 476 nw</t>
  </si>
  <si>
    <t>L1-HT312C-PRO</t>
  </si>
  <si>
    <t>CF381A</t>
  </si>
  <si>
    <t>L1-HT312M-PRO</t>
  </si>
  <si>
    <t>CF383A</t>
  </si>
  <si>
    <t>L1-HT312Y-PRO</t>
  </si>
  <si>
    <t>CF382A</t>
  </si>
  <si>
    <t>L1-HT325X</t>
  </si>
  <si>
    <t>CF325X</t>
  </si>
  <si>
    <t>HP LaserJet Enterprise M806 DN, LaserJet Enterprise M806X Plus, LaserJet Enterprise Flow M830 Z</t>
  </si>
  <si>
    <t>L1-HT364</t>
  </si>
  <si>
    <t>CC364A</t>
  </si>
  <si>
    <t>HP Laserjet P4014/4015/4515</t>
  </si>
  <si>
    <t>L1-HT364X</t>
  </si>
  <si>
    <t>CC364X</t>
  </si>
  <si>
    <t>HP Laserjet P4015/4515</t>
  </si>
  <si>
    <t>L1-HT390</t>
  </si>
  <si>
    <t>CE390A</t>
  </si>
  <si>
    <t>HP Laserjet M 4555 MFP, 4555 F MFP, 4555 FSKM MFP, 4555 H MFP Laserjet EP 600 M 602 N, EP 600 M 602 DN, EP 600 M 602 X, EP 600 M 603 N, EP 600 M 603 DN, EP 600 M 603 XH</t>
  </si>
  <si>
    <t>L1-HT390X</t>
  </si>
  <si>
    <t>CE390X</t>
  </si>
  <si>
    <t>L1-HT3900</t>
  </si>
  <si>
    <t>C3900A, Canon EP-B</t>
  </si>
  <si>
    <t>CANON LBP BX, BXII, B406G - HP LaserJet 4V, 4MV, 4VC - BROTHER HL-8PS, 8PSJ</t>
  </si>
  <si>
    <t>L1-HT3903</t>
  </si>
  <si>
    <t>C3903A, Canon EP-V</t>
  </si>
  <si>
    <t>CANON LBP-VX - HP LaserJet 5P, 5MP, 6P, 6MP, 6PSE, 6PXI</t>
  </si>
  <si>
    <t>L1-HT3906</t>
  </si>
  <si>
    <t>C3906A, Canon EP-A, FX-3</t>
  </si>
  <si>
    <t>Canon LBP 440, 445, 460, 465, 660 / EP-A / FAX-L200, 240, 250, 280, 300, 360, 380, 388, 100, 6000 / Laserclass 4000, 4500 - HP 5L, 5ML, 5L FS, 6L, 6L Gold, 6L pro, 6L SE, 6L XI, 3100</t>
  </si>
  <si>
    <t>L1-HT4092_U</t>
  </si>
  <si>
    <t>C4092A, 92A, Canon EP22, 1550A003</t>
  </si>
  <si>
    <t>Canon LBP-800, 810, 1120, 22X - HP LaserJet 1100, 1100A, 1100A SE, 1100A Xi, 3200</t>
  </si>
  <si>
    <t>L1-HT4096_U</t>
  </si>
  <si>
    <t>C4096A, 96A, Canon EP32, 1561A003</t>
  </si>
  <si>
    <t>Canon LBP-1000, 32X - HP LaserJet 2000, 2100, 2200, 2100SE, 2100TN, 2100Xi</t>
  </si>
  <si>
    <t>L1-HT410B-PRO</t>
  </si>
  <si>
    <t>CF410A</t>
  </si>
  <si>
    <t>HP Color LaserJet Pro M452dn, M452dw, M452nw, MFP M377dw, MFP M477fdn, MFP M477fdw, MFP M477fnw</t>
  </si>
  <si>
    <t>L1-HT410C-PRO</t>
  </si>
  <si>
    <t>CF411A</t>
  </si>
  <si>
    <t>L1-HT410M-PRO</t>
  </si>
  <si>
    <t>CF413A</t>
  </si>
  <si>
    <t>L1-HT410Y-PRO</t>
  </si>
  <si>
    <t>CF412A</t>
  </si>
  <si>
    <t>L1-HT410XB-PRO</t>
  </si>
  <si>
    <t>CF410X</t>
  </si>
  <si>
    <t>L1-HT410XC-PRO</t>
  </si>
  <si>
    <t>CF411X</t>
  </si>
  <si>
    <t>L1-HT410XM-PRO</t>
  </si>
  <si>
    <t>CF413X</t>
  </si>
  <si>
    <t>L1-HT410XY-PRO</t>
  </si>
  <si>
    <t>CF412X</t>
  </si>
  <si>
    <t>L1-HT410R</t>
  </si>
  <si>
    <t>CE410A</t>
  </si>
  <si>
    <t>HP Laserjet M351/M375nw/400/M451/M475/M475dw/CP2020/2025/2024/2025/2026//2027/CM2320 - Canon Laser Shot LBP7200Cd/iC MF8350Cdn/8330</t>
  </si>
  <si>
    <t>L1-HT411R</t>
  </si>
  <si>
    <t>CE411A</t>
  </si>
  <si>
    <t>L1-HT412R</t>
  </si>
  <si>
    <t>CE412A</t>
  </si>
  <si>
    <t>L1-HT413R</t>
  </si>
  <si>
    <t>CE413A</t>
  </si>
  <si>
    <t>L1-HT410X</t>
  </si>
  <si>
    <t>CE410X</t>
  </si>
  <si>
    <t>HP Laserjet    300 Series   300 color M 351 A   300 color MFP M 375 nw   400 color M 451 dn   400 color M 451 dw   400 color M 451 nw   400 color M 475 dn   400 color M 475 dw</t>
  </si>
  <si>
    <t>L1-HT4127</t>
  </si>
  <si>
    <t>C4127</t>
  </si>
  <si>
    <t>HP LaserJet 4000, 4000N, 4000TN, , 4050, 4050N, 4050T, 4050TN - Canon LBP-1750, 1760, 52X, 1760TN</t>
  </si>
  <si>
    <t>L1-HT4127X</t>
  </si>
  <si>
    <t>C4127X</t>
  </si>
  <si>
    <t>L1-HT4127_MICR</t>
  </si>
  <si>
    <t>1MICR</t>
  </si>
  <si>
    <t>L1-HT4127XMICR</t>
  </si>
  <si>
    <t>L1-HT4129X</t>
  </si>
  <si>
    <t>C4129X, Canon CRG-H, 1500A003</t>
  </si>
  <si>
    <t>HP LaserJet 5000, 5000N, 5000GN, 5100, 5100SE, 5100LE -CANON LBP-62X / CRG-H</t>
  </si>
  <si>
    <t>L1-HT4149</t>
  </si>
  <si>
    <t>C4149A</t>
  </si>
  <si>
    <t>HP LJ 8500 / 8500 DN / 8500 N / 8550 / 8550 DN / 8550 N</t>
  </si>
  <si>
    <t>L1-HT4182X</t>
  </si>
  <si>
    <t>C4182X</t>
  </si>
  <si>
    <t>HP Laserjet 8100, 8450 Series</t>
  </si>
  <si>
    <t>L1-HT436_U</t>
  </si>
  <si>
    <t>CB435A, CB436A, CC388A, Canon 312, 712, 912, 313, 513, 713</t>
  </si>
  <si>
    <t>HP LaserJet P1505/P1505N/M1120/M1120N/M1522N/M1522NF,Canon LBP-3250</t>
  </si>
  <si>
    <t>L1-HT505</t>
  </si>
  <si>
    <t>CE505A ,  CF280A</t>
  </si>
  <si>
    <t>Toner pour HP LaserJet P2033, LaserJet P2033n, LaserJet P2034, LaserJet P2034n, LaserJet P2035, LaserJet P2035n, LaserJet P2036, LaserJet P2036n, LaserJet P2037, LaserJet P2037n, LaserJet P2053d, LaserJet P2053dn, LaserJet P2053x, LaserJet P2054d, LaserJet P2054dn, LaserJet P2054x, LaserJet P2055, LaserJet P2055d, LaserJet P2055dn, LaserJet P2055dtn, LaserJet P2055x, LaserJet P2056d, LaserJet P2056dn, LaserJet P2056x, LaserJet P2057d, LaserJet P2057dn, LaserJet P2057x, HP LaserJet Pro 400 M401a, LaserJet Pro 400 M401d, LaserJet Pro 400 M401dn, LaserJet Pro 400 M401dne, LaserJet Pro 400 M401dw, LaserJet Pro 400 M401n, LaserJet Pro 400 MFP M425dn, LaserJet Pro 400 MFP M425dw, Canon I-Sensys -6300 dn,LBP -6650 dn,LBP MF 5840 dn,LBP MF 5880 dn,LBP MF 6160 dw,LBP MF 5980 dw,LBP MF 6180 dw,LBP -6300 Series,LBP MF 5800 Series,LBP MF 5940 dn,LBP -6310 dn,LBP -6670 dn,LBP MF 6140 dn,LBP -6680 x,LBP MF 5900 Series,LBP MF 6100 Series,LBP -253 x,LBP -251 dw,LBP -252 dw,LBP -250 Series,LBP  6300 dn,LBP 6650 dn,LBP 252 dw,LBP 251 dw,LBP 253 x</t>
  </si>
  <si>
    <t>L1-HT505X</t>
  </si>
  <si>
    <t>CE505X ,  CF280X ,  Canon CRG-719H</t>
  </si>
  <si>
    <t>HP LaserJet P 2055 DN,LaserJet P 2055,LaserJet P 2050 Series,LaserJet P 2055 X,LaserJet P 2055 D,LaserJet P 2053 D,LaserJet P 2053 DN,LaserJet P 2053 X,LaserJet P 2054 D,LaserJet P 2054 DN,LaserJet P 2054 X,LaserJet P 2055 DTN,LaserJet P 2056 D,LaserJet P 2056 DN,LaserJet P 2056 X,LaserJet P 2057 X,LaserJet P 2057 D,LaserJet P 2057 DN, LaserJet Pro 400 M401a, LaserJet Pro 400 M401d, LaserJet Pro 400 M401dn, LaserJet Pro 400 M401dne, LaserJet Pro 400 M401dw, LaserJet Pro 400 M401n, LaserJet Pro 400 MFP M425dn, LaserJet Pro 400 MFP M425dw / Canon I-Sensys -6300 dn,LBP -6650 dn,LBP MF 5840 dn,LBP MF 5880 dn,LBP MF 6160 dw,LBP MF 5980 dw,LBP MF 6180 dw,LBP -6300 Series,LBP MF 5800 Series,LBP MF 5940 dn,LBP -6310 dn,LBP -6670 dn,LBP MF 6140 dn,LBP -6680 x,LBP MF 5900 Series,LBP MF 6100 Series,LBP -253 x,LBP -251 dw,LBP -252 dw,LBP -250 Series,LBP  6300 dn,LBP 6650 dn,LBP 252 dw,LBP 251 dw,LBP 253 x</t>
  </si>
  <si>
    <t>L1-HT507BX-PRO</t>
  </si>
  <si>
    <t>CE400X - 507X</t>
  </si>
  <si>
    <t>HP Laserjet EP 500 Color M 551 N, EP 500 Color M 551 DN, EP 500 Color M 551 XH, EP 500 Color M 575 DN, EP 500 Color M 575 F, EP Color FLOW M 575 C</t>
  </si>
  <si>
    <t>L1-HT507C-PRO</t>
  </si>
  <si>
    <t>CE401A - 507A</t>
  </si>
  <si>
    <t>L1-HT507M-PRO</t>
  </si>
  <si>
    <t>CE403A - 507A</t>
  </si>
  <si>
    <t>L1-HT507Y-PRO</t>
  </si>
  <si>
    <t>CE402A - 507A</t>
  </si>
  <si>
    <t>L1-HT508B</t>
  </si>
  <si>
    <t>CF360A</t>
  </si>
  <si>
    <t>HP Color LaserJet Enterprise MFP M 577 f, Enterprise Flow MFP M 577 c, Enterprise M 553 dn, Enterprise M 550 Series, Enterprise M 553 n, Enterprise M 553, Enterprise M 552 dn, Enterprise MFP M 577 dn, Enterprise MFP M 570 Series, Enterprise M 553 x</t>
  </si>
  <si>
    <t>L1-HT508C</t>
  </si>
  <si>
    <t>CF361A</t>
  </si>
  <si>
    <t>L1-HT508M</t>
  </si>
  <si>
    <t>CF363A</t>
  </si>
  <si>
    <t>L1-HT508Y</t>
  </si>
  <si>
    <t>CF362A</t>
  </si>
  <si>
    <t>L1-HT508XB-PRO</t>
  </si>
  <si>
    <t>CF360X</t>
  </si>
  <si>
    <t>L1-HT508XC-PRO</t>
  </si>
  <si>
    <t>CF361X</t>
  </si>
  <si>
    <t>L1-HT508XM-PRO</t>
  </si>
  <si>
    <t>CF363X</t>
  </si>
  <si>
    <t>L1-HT508XY-PRO</t>
  </si>
  <si>
    <t>CF362X</t>
  </si>
  <si>
    <t>L1-HT530-PRO</t>
  </si>
  <si>
    <t>CC530A, Canon 318, 418, 718K</t>
  </si>
  <si>
    <t>Canon LASER SHOT LBP7200Cd / iC MF8350Cdn, 8330 - HP CP2020, 2025, CM2320</t>
  </si>
  <si>
    <t>L1-HT531-PRO</t>
  </si>
  <si>
    <t>CC531AC, Canon 318, 418, 718C</t>
  </si>
  <si>
    <t>L1-HT532-PRO</t>
  </si>
  <si>
    <t>CC532AY, Canon 318, 418, 718Y</t>
  </si>
  <si>
    <t>L1-HT533-PRO</t>
  </si>
  <si>
    <t>CC533AM, Canon 318, 418, 718M</t>
  </si>
  <si>
    <t>L1-HT540_U-PRO</t>
  </si>
  <si>
    <t>CB540A, CE320A, Canon 716, 1980B002</t>
  </si>
  <si>
    <t>Canon LBP5050, 5050N / MF8030Cn, MF8050Cn - HP Color Laserjet CP1215, 1515, 1518 / CM1312MFP</t>
  </si>
  <si>
    <t>L1-HT541_U-PRO</t>
  </si>
  <si>
    <t>CB541A, CE321A, Canon 716, 1979B002</t>
  </si>
  <si>
    <t>L1-HT542_U-PRO</t>
  </si>
  <si>
    <t>CB542A, CE322A, Canon 716, 1977B002</t>
  </si>
  <si>
    <t>L1-HT543_U-PRO</t>
  </si>
  <si>
    <t>CB543A, CE323A, Canon 716, 1978B002</t>
  </si>
  <si>
    <t>L1-HT5949_U</t>
  </si>
  <si>
    <t>Q5949A, Q7553A, Canon 315, 108, 308, 708</t>
  </si>
  <si>
    <t>Canon LBP 3300 - HP LaserJet 1160, 1320, 1320N, 3390, 3392 / P2015, 2015d, 2015n, M2727</t>
  </si>
  <si>
    <t>L1-HT5949X_U</t>
  </si>
  <si>
    <t>Q5949X, Q7553X, Canon 315, 108, 308, 708</t>
  </si>
  <si>
    <t>Canon LBP 3300/3310/3370 - HP LaserJet  1320, 1320N</t>
  </si>
  <si>
    <t>L1-HT5950</t>
  </si>
  <si>
    <t>Q5950A</t>
  </si>
  <si>
    <t>HP Color Laserjet 4500, 4700</t>
  </si>
  <si>
    <t>L1-HT5951</t>
  </si>
  <si>
    <t>Q5951A</t>
  </si>
  <si>
    <t>L1-HT5952</t>
  </si>
  <si>
    <t>Q5952A</t>
  </si>
  <si>
    <t>L1-HT5953</t>
  </si>
  <si>
    <t>Q5953A</t>
  </si>
  <si>
    <t>L1-HT6000R</t>
  </si>
  <si>
    <t>Q6000A, 124A, Canon 107, 307, 707</t>
  </si>
  <si>
    <t>Canon LBP 5000/5100 - HP Color laserjet 1600, 2600, 2605 / CM1015, 1017</t>
  </si>
  <si>
    <t>L1-HT6001R</t>
  </si>
  <si>
    <t>Q6001A, 124A, Canon 107, 307, 707</t>
  </si>
  <si>
    <t>L1-HT6002R</t>
  </si>
  <si>
    <t>Q6002A, 124A, Canon 107, 307, 707</t>
  </si>
  <si>
    <t>L1-HT6003R</t>
  </si>
  <si>
    <t>Q6003A, 124A, Canon 107, 307, 707</t>
  </si>
  <si>
    <t>L1-HT642B</t>
  </si>
  <si>
    <t>CB400A ,  642A</t>
  </si>
  <si>
    <t>HP CP 4005 DN / CP 4005 N</t>
  </si>
  <si>
    <t>L1-HT642C</t>
  </si>
  <si>
    <t>CB401A ,  642A</t>
  </si>
  <si>
    <t>L1-HT642M</t>
  </si>
  <si>
    <t>CB403A ,  642A</t>
  </si>
  <si>
    <t>L1-HT642Y</t>
  </si>
  <si>
    <t>CB402A ,  642A</t>
  </si>
  <si>
    <t>L1-HT644B</t>
  </si>
  <si>
    <t>Q6460A, 644A</t>
  </si>
  <si>
    <t>HP  LJ 4730/4730MFP/4730X MFP/4730XM MFP/XS MFP/CM 4730/CM 4730F/CM 4730FM/CM 4730 fsk</t>
  </si>
  <si>
    <t>L1-HT644C</t>
  </si>
  <si>
    <t>Q6461A, 644A</t>
  </si>
  <si>
    <t>L1-HT644M</t>
  </si>
  <si>
    <t>Q6463A, 644A</t>
  </si>
  <si>
    <t>L1-HT644Y</t>
  </si>
  <si>
    <t>Q6462A, 644A</t>
  </si>
  <si>
    <t>L1-HT7560</t>
  </si>
  <si>
    <t>Q7560A</t>
  </si>
  <si>
    <t>HP Color Laserjet 2700, 2700N, 3000, 3000DN, 3000DTN, 3000N</t>
  </si>
  <si>
    <t>L1-HT7561</t>
  </si>
  <si>
    <t>Q7561A</t>
  </si>
  <si>
    <t>L1-HT7562</t>
  </si>
  <si>
    <t>Q7562A</t>
  </si>
  <si>
    <t>L1-HT7563</t>
  </si>
  <si>
    <t>Q7563A</t>
  </si>
  <si>
    <t>L1-HT646XB</t>
  </si>
  <si>
    <t>CE264X</t>
  </si>
  <si>
    <t>HP Color LaserJet Enterprise CM4540mfp, Color LaserJet Enterprise CM4540f mfp, Color LaserJet Enterprise CM4540fskm mfp</t>
  </si>
  <si>
    <t>L1-HT646C</t>
  </si>
  <si>
    <t>CF031A, 646A</t>
  </si>
  <si>
    <t>CM-4540 / CM4540FSK / CO-4540F</t>
  </si>
  <si>
    <t>L1-HT646M</t>
  </si>
  <si>
    <t>CF033A, 646A</t>
  </si>
  <si>
    <t>L1-HT646Y</t>
  </si>
  <si>
    <t>CF032A, 646A</t>
  </si>
  <si>
    <t>L1-HT6470</t>
  </si>
  <si>
    <t>Q6470A, 501A, Canon 311, 711, EXV26</t>
  </si>
  <si>
    <t>Canon LBP-5400, 5360 / ImageCLASS MF9150, MF9170 - HP Color LaserJet 3600, 3600N, 3600DN</t>
  </si>
  <si>
    <t>L1-HT6471</t>
  </si>
  <si>
    <t>Q6471A, 502A, Canon 311</t>
  </si>
  <si>
    <t>L1-HT6472</t>
  </si>
  <si>
    <t>Q6472A, 502A, Canon 311</t>
  </si>
  <si>
    <t>L1-HT6473</t>
  </si>
  <si>
    <t>Q6473A, 502A, Canon 311</t>
  </si>
  <si>
    <t>L1-HT650B</t>
  </si>
  <si>
    <t>CE270A</t>
  </si>
  <si>
    <t>HP CP 5525 / CP 5525 DN / CP 5525 N / CP 5525 XH</t>
  </si>
  <si>
    <t>L1-HT650C</t>
  </si>
  <si>
    <t>CE271A</t>
  </si>
  <si>
    <t>L1-HT650M</t>
  </si>
  <si>
    <t>CE273A</t>
  </si>
  <si>
    <t>L1-HT650Y</t>
  </si>
  <si>
    <t>CE272A</t>
  </si>
  <si>
    <t>L1-HT651B</t>
  </si>
  <si>
    <t>CE340A</t>
  </si>
  <si>
    <t>HP LASERJET ENTREPRISE MFP-775DN / M-775F / M-775Z </t>
  </si>
  <si>
    <t>L1-HT651C</t>
  </si>
  <si>
    <t>CE341A</t>
  </si>
  <si>
    <t>L1-HT651M</t>
  </si>
  <si>
    <t>CE343A</t>
  </si>
  <si>
    <t>L1-HT651Y</t>
  </si>
  <si>
    <t>CE342A</t>
  </si>
  <si>
    <t>L1-HT6511</t>
  </si>
  <si>
    <t>Q6511A</t>
  </si>
  <si>
    <t>Canon LBP3410/3460 - HP LaserJet 2400, 2410, 2420, 2420D, 2420N, 2420DN, 2420DTN, 2430N</t>
  </si>
  <si>
    <t>L1-HT6511X_U</t>
  </si>
  <si>
    <t>Q6511X, Canon 310, 710, 0986B001</t>
  </si>
  <si>
    <t>L1-HT652B</t>
  </si>
  <si>
    <t>CF320A</t>
  </si>
  <si>
    <t>HP Color LaserJet Enterprise Flow MFP M 680 z HP Color LaserJet Enterprise MFP M 680 HP Color LaserJet Enterprise MFP M 680 Series HP Color LaserJet Enterprise MFP M 680 dnHP Color LaserJet Enterprise MFP M 680 f</t>
  </si>
  <si>
    <t>L1-HT652C</t>
  </si>
  <si>
    <t>CF321A</t>
  </si>
  <si>
    <t>L1-HT652M</t>
  </si>
  <si>
    <t>CF323A</t>
  </si>
  <si>
    <t>L1-HT652Y</t>
  </si>
  <si>
    <t>CF322A</t>
  </si>
  <si>
    <t>L1-HT654XB</t>
  </si>
  <si>
    <t>CF330X</t>
  </si>
  <si>
    <t>HP  LaserJet Enterprise M650 Series / 651 Series</t>
  </si>
  <si>
    <t>L1-HT654XC</t>
  </si>
  <si>
    <t>CF331A</t>
  </si>
  <si>
    <t>L1-HT654XM</t>
  </si>
  <si>
    <t>CF333A</t>
  </si>
  <si>
    <t>L1-HT654XY</t>
  </si>
  <si>
    <t>CF332A</t>
  </si>
  <si>
    <t>L1-HT7115</t>
  </si>
  <si>
    <t>C7115A</t>
  </si>
  <si>
    <t>Canon LBP-1210  - HP LaserJet 1000, 1005, 1200 series, 1220 series, 3300 , 3310, 3320 MFP, 3330MFP, 3380</t>
  </si>
  <si>
    <t>L1-HT7115X_U</t>
  </si>
  <si>
    <t>C7115X, Q2613X, Q2624X, Canon EP25, 5773A004</t>
  </si>
  <si>
    <t>L1-HT7516_U</t>
  </si>
  <si>
    <t>Q7516A - Canon 309</t>
  </si>
  <si>
    <t>HP LaserJet 5200, 5200n, 5200tn, 5200DTN, 5200L - Canon LBP 3500</t>
  </si>
  <si>
    <t>L1-HT7551</t>
  </si>
  <si>
    <t>Q7551A</t>
  </si>
  <si>
    <t>HP LaserJet P3005, 3005D, 3005N, 3005DN, 3005X, M3027MFP, M3035MFP, M3035XSMFP, 3330MFP, 3380 - CANON LBP 1210</t>
  </si>
  <si>
    <t>L1-HT7551X</t>
  </si>
  <si>
    <t>Q7551X</t>
  </si>
  <si>
    <t>L1-HT7570</t>
  </si>
  <si>
    <t>Q7570A</t>
  </si>
  <si>
    <t>HP LJ P 5035 X MFP</t>
  </si>
  <si>
    <t>L1-HT7581</t>
  </si>
  <si>
    <t>Q7581A, Canon EP 711 EXV26</t>
  </si>
  <si>
    <t>HP Color Laserjet CP 3505, 3505DN, 3505N, 3505X / 3800, 3800DTN, 3800DN, 3800N</t>
  </si>
  <si>
    <t>L1-HT7582</t>
  </si>
  <si>
    <t>Q7582A, Canon EP711 EXV26</t>
  </si>
  <si>
    <t>L1-HT7583</t>
  </si>
  <si>
    <t>Q7583A, Canon EP711 EXV26</t>
  </si>
  <si>
    <t>L1-HT9720</t>
  </si>
  <si>
    <t>C9720A</t>
  </si>
  <si>
    <t>HP Color Laserjet  4600</t>
  </si>
  <si>
    <t>L1-HT9721</t>
  </si>
  <si>
    <t>C9721A</t>
  </si>
  <si>
    <t>L1-HT9722</t>
  </si>
  <si>
    <t>C9722A</t>
  </si>
  <si>
    <t>L1-HT9723</t>
  </si>
  <si>
    <t>C9723A</t>
  </si>
  <si>
    <t>L1-HT8061X</t>
  </si>
  <si>
    <t>C8061X</t>
  </si>
  <si>
    <t>HP LaserJet 4100, 4100N, 4100TN, 4100DTN, 4100MFP</t>
  </si>
  <si>
    <t>L1-HT81</t>
  </si>
  <si>
    <t>CF281A</t>
  </si>
  <si>
    <t>HP LaserJet Enterprise M 606 dn, Enterprise M 604 n, Enterprise M 630 Series, Enterprise M 604 dn, Enterprise M 630 dn, Enterprise M 630 h, Enterprise M 606 x, Enterprise M 605 n, Enterprise M 630 z, Enterprise M 605 dn, Enterprise M 605 x, Enterprise M 630 f</t>
  </si>
  <si>
    <t>L1-HT81X</t>
  </si>
  <si>
    <t>CF281X</t>
  </si>
  <si>
    <t>HP LaserJet Enterprise M 606 dn, Enterprise M 630 Series, Enterprise M 630 dn, Enterprise M 630 h, Enterprise M 606 x, Enterprise M 605 n, Enterprise M 630 z, Enterprise M 605 dn, Enterprise M 605 x, Enterprise M 630 f</t>
  </si>
  <si>
    <t>L1-HT81MICR</t>
  </si>
  <si>
    <t>L1-HT823B</t>
  </si>
  <si>
    <t>CB380A</t>
  </si>
  <si>
    <t>HP Color LaserJet CM6030f mfp, Color LaserJet CM6030mfp, Color LaserJet CM6040f mfp, Color LaserJet CM6040mfp, Color LaserJet CM6040x mfp, Color LaserJet CP6015de, Color LaserJet CP6014dn, Color LaserJet CP6015dne, Color LaserJet CP6015n, Color LaserJet CP6015x, Color LaserJet CP6015xh</t>
  </si>
  <si>
    <t>L1-HT824C</t>
  </si>
  <si>
    <t>CB381A</t>
  </si>
  <si>
    <t>HP 6015 DE / DN / N / SERIES / X / XH</t>
  </si>
  <si>
    <t>L1-HT824M</t>
  </si>
  <si>
    <t>CB383A</t>
  </si>
  <si>
    <t>L1-HT824Y</t>
  </si>
  <si>
    <t>CB382A</t>
  </si>
  <si>
    <t>L1-HT825B</t>
  </si>
  <si>
    <t>CB390A</t>
  </si>
  <si>
    <t>HP Color LaserJet CM6030 MFP, CM6030f MFP, CM6040 MFP, CM6040f MFP</t>
  </si>
  <si>
    <t>L1-HD824B</t>
  </si>
  <si>
    <t>CB384A</t>
  </si>
  <si>
    <t>Toner pour Canon C LBP-400, C LBP-400ps, C LBP-460, C LBP-460ps, C LBP-460ps pro, LBP-2040, LBP-2050</t>
  </si>
  <si>
    <t>L1-HD824M</t>
  </si>
  <si>
    <t>CB387A</t>
  </si>
  <si>
    <t>HP Color LaserJet CM 6040 MFP, CM 6030 F MFP, CP 6015 XH, CP 6015 N, CP 6015 DN, CM 6030 MFP, CP 6015 Series, CM 6040 F MFP, CP 6015 DE, CP 6015 X, CP 6000 Series, CM 6040 X MFP, CP 6015 DNE</t>
  </si>
  <si>
    <t>L1-HD824Y</t>
  </si>
  <si>
    <t>CB386A</t>
  </si>
  <si>
    <t>L1-HT826B</t>
  </si>
  <si>
    <t>CF310A, N?826A</t>
  </si>
  <si>
    <t>HP Color LaserJet Enterprise M 850 Series, M 855 dn, M 855 xh, M 855 x plus, M 855 x plus NFC</t>
  </si>
  <si>
    <t>L1-HT826C</t>
  </si>
  <si>
    <t>CF311A, N?826A</t>
  </si>
  <si>
    <t>L1-HT826M</t>
  </si>
  <si>
    <t>CF313A, N?826A</t>
  </si>
  <si>
    <t>L1-HT826Y</t>
  </si>
  <si>
    <t>CF312A, N?826A</t>
  </si>
  <si>
    <t>L1-HT827B</t>
  </si>
  <si>
    <t>CF300A</t>
  </si>
  <si>
    <t>HP Color LaserJet Enterprise MFP M880 Z Plus NFC, Color LaserJet Enterprise Flow M880 Z, Color LaserJet Enterprise Flow M880 Z Plus</t>
  </si>
  <si>
    <t>L1-HT827C</t>
  </si>
  <si>
    <t>CF301A</t>
  </si>
  <si>
    <t>L1-HT827M</t>
  </si>
  <si>
    <t>CF303A</t>
  </si>
  <si>
    <t>L1-HT827Y</t>
  </si>
  <si>
    <t>CF302A</t>
  </si>
  <si>
    <t>L1-HT83</t>
  </si>
  <si>
    <t>CF283A</t>
  </si>
  <si>
    <t>HP LaserJet Pro MFP M 120 Series, MFP M 126 nw, MFP M 127 fp, MFP M 128 fw, MFP M 125 nw, MFP M 126 a, MFP M 125 rnw, MFP M 127 fw, MFP M 128 fp, MFP M 127 fn, MFP M 128 fn, MFP M 125 a, MFP M 201 n, MFP M 226 dw, MFP M 225 dn, MFP M 201 dw, MFP M 225 dw, MFP M 226 dn</t>
  </si>
  <si>
    <t>L1-HT83X</t>
  </si>
  <si>
    <t>CF283X</t>
  </si>
  <si>
    <t>HP LaserJet Pro M201dw, M201n, MFP M225dn, MFP M225dw</t>
  </si>
  <si>
    <t>L1-HT8543X</t>
  </si>
  <si>
    <t>C8543X</t>
  </si>
  <si>
    <t>HP Color Laserjet 9000, 9040, 9050MFP, 9500, 9850MFP</t>
  </si>
  <si>
    <t>L1-HT9730</t>
  </si>
  <si>
    <t>C9730A</t>
  </si>
  <si>
    <t>HP Color Laserjet  5500, 5500DN, 5500N, 5500DTN, 5500HDN, 5550, 5550DN, 5550N, 5550DTN, 555HDN</t>
  </si>
  <si>
    <t>L1-HT9731</t>
  </si>
  <si>
    <t>C9731A</t>
  </si>
  <si>
    <t>L1-HT9732</t>
  </si>
  <si>
    <t>C9732A</t>
  </si>
  <si>
    <t>L1-HT9733</t>
  </si>
  <si>
    <t>C9733A</t>
  </si>
  <si>
    <t>L1-HT92274</t>
  </si>
  <si>
    <t>92274A, Canon EP-P</t>
  </si>
  <si>
    <t>HP LaserJet  4L, 4ML, 4P, 4MP, 4J - Canon LBP 4U, 430, 4I, PX, PX II, 43 W, A404GII, P90 / PX, CD 1099, CD 1199, CD 1499</t>
  </si>
  <si>
    <t>L1-HT92298</t>
  </si>
  <si>
    <t>92298A, Canon EP-E</t>
  </si>
  <si>
    <t>HP LaserJet 4, 4M, 4PLUS, 4M PLUS, 4MX, 5, 5M, 5N, 5SE / C 2001A - Canon LBP Fileprint, ZX, 8 IV, 8 MARK IV, 860, 1260 C, IV EX, 1260, 1260 PLUS, EX, P270 / CD 2100, CD 3000</t>
  </si>
  <si>
    <t>IBM</t>
  </si>
  <si>
    <t>L1-IT1222</t>
  </si>
  <si>
    <t>53P7707</t>
  </si>
  <si>
    <t>IBM INFOPRINT 1222, INFOPRINT 1222D, INFOPRINT 1222DN, INFOPRINT 1222N, 4922-D01, 4922-DN1</t>
  </si>
  <si>
    <t>L1-IT1532</t>
  </si>
  <si>
    <t>75P6960</t>
  </si>
  <si>
    <t>IBM Infoprint 1532 Express, 1552, 1572, 1532, 1532 N Express, 1532 N, 1552 N, 1570</t>
  </si>
  <si>
    <t>L1-IT1612</t>
  </si>
  <si>
    <t>39V1638</t>
  </si>
  <si>
    <t>IBM Infoprint 1601, Infoprint 1601 Express, Infoprint 1602, Infoprint 1602 Express, Infoprint 1612, Infoprint 1612DN, Infoprint 1612 Express, infoprint 1622</t>
  </si>
  <si>
    <t>L1-LT1140</t>
  </si>
  <si>
    <t>24B6213</t>
  </si>
  <si>
    <t>Lexmark M1140 XM1140</t>
  </si>
  <si>
    <t>L1-LT1145</t>
  </si>
  <si>
    <t>24B6035</t>
  </si>
  <si>
    <t>Lexmark M1145 XM1145</t>
  </si>
  <si>
    <t>L1-LT120</t>
  </si>
  <si>
    <t>12017SR</t>
  </si>
  <si>
    <t>Lexmark E120, E120N</t>
  </si>
  <si>
    <t>L1-LD203</t>
  </si>
  <si>
    <t>X203H22G</t>
  </si>
  <si>
    <t>Lexmark X 200 Series Lexmark X 203 N Lexmark X 204 N</t>
  </si>
  <si>
    <t>L1-LT203</t>
  </si>
  <si>
    <t>X203A21G, X203A11G</t>
  </si>
  <si>
    <t>Lexmark X203N, X204N</t>
  </si>
  <si>
    <t>L1-LT215</t>
  </si>
  <si>
    <t>18S0090</t>
  </si>
  <si>
    <t>Lexmark E220</t>
  </si>
  <si>
    <t>L1-LT2132B</t>
  </si>
  <si>
    <t>24B6011</t>
  </si>
  <si>
    <t>Lexmark C 2132, XC 2100 Series, XC 2130, XC 2132</t>
  </si>
  <si>
    <t>L1-LT2132C</t>
  </si>
  <si>
    <t>24B6008</t>
  </si>
  <si>
    <t>L1-LT2132M</t>
  </si>
  <si>
    <t>24B6010</t>
  </si>
  <si>
    <t>L1-LT2132Y</t>
  </si>
  <si>
    <t>24B6009</t>
  </si>
  <si>
    <t>L1-LT220</t>
  </si>
  <si>
    <t>0012S0400</t>
  </si>
  <si>
    <t>L1-LT230_U</t>
  </si>
  <si>
    <t>12A8400, 12A8405, 24016SE, IBM 75P5711, Dell 3756, H3730</t>
  </si>
  <si>
    <t>Dell 1700, 1710, 1710N - Lexmark E230, E232, E234, E238, E240, E242, E330, E332, E340, E342 - IBM INFOPRINT 1412</t>
  </si>
  <si>
    <t>L1-LD230</t>
  </si>
  <si>
    <t>12A8302</t>
  </si>
  <si>
    <t>Dell  1700, 1700 n, 1710, 1710 n, P P 1700, P 1700 Series, P 1700 n, IBM Infoprint 1412, Infoprint 1412 N, Infoprint 1512, Infoprint 1512 N, Lexmark E 230, E 230 N, E 232, E 232 N, E 232 T, E 234, E 238, E 238 DN, E 238 N, E 238 T, E 240, E 240 N, E 240 Series, E 330, E 330 Series, E 332, E 332 N, E 332 TN, E 340, E 340 Series, E 342, E 342 N, E 342 TN, Optra E 230, Optra E 230 N, Optra E 232, Optra E 232 N, Optra E 232 T, Optra E 234, Optra E 238, Optra E 238 DN, Optra E 238 N, Optra E 238 T, Optra E 240, Optra E 240 N, Optra E 240 Series, Optra E 330, Optra E 330 Series, Optra E 332, Optra E 332 N, Optra E 332 TN, Optra E 340, Optra E 340 Series, Optra E 342, Optra E 342 N, Optra E 342 TN, NRG E E 232, E 330, E 330 Series, E 332 N, Nashuatec E E 232, E 330, E 330 Series, E 332 N, Sindoricoh LP LP 410, LP 420, LP 430, LP 430 N, LP 430 N PS 3, LP 430 Series</t>
  </si>
  <si>
    <t>L1-LT250_U</t>
  </si>
  <si>
    <t>E250A11P, E250H11N</t>
  </si>
  <si>
    <t>Lexmark E250, 250DN, 350, 352</t>
  </si>
  <si>
    <t>L1-LD250</t>
  </si>
  <si>
    <t>E250X22G</t>
  </si>
  <si>
    <t>Lexmark E250, E250D, E250DN, E250N, Optra E250, Optra E250D, Optra E250DN, Optra E250N, E350, E350D, E350DN, E352, E352DN, Optra E350, Optra E350D, Optra E350DN, Optra E352, Optra E352DN</t>
  </si>
  <si>
    <t>L1-LT260_U</t>
  </si>
  <si>
    <t>E260A11A, E260A21A, E260A11L, E260A21L, E260A11P, E260A21P</t>
  </si>
  <si>
    <t>Lexmark E260, 360, 460</t>
  </si>
  <si>
    <t>L1-LD260</t>
  </si>
  <si>
    <t>X264A11G ,  X264H11G</t>
  </si>
  <si>
    <t>Lexmark E260, E260D, E260DN, E360, E360D, E360DN, E460, E460DN, E460DW, E462, E462DTN</t>
  </si>
  <si>
    <t>L1-LT264</t>
  </si>
  <si>
    <t>X264H11G, X264H21G, X264H31G</t>
  </si>
  <si>
    <t>Lexmark X264DN, X363DN, X364DN, X364DW</t>
  </si>
  <si>
    <t>L1-LT264A</t>
  </si>
  <si>
    <t>X264A11G, X264A21G</t>
  </si>
  <si>
    <t>Lexmark X 264 DN, X 363 DN, X 364 DN, X 364 DW</t>
  </si>
  <si>
    <t>L1-LT310</t>
  </si>
  <si>
    <t>013T0101, 12A2202</t>
  </si>
  <si>
    <t>Lexmark Optra E310, Optra E312, Optra E312L</t>
  </si>
  <si>
    <t>L1-LT3150</t>
  </si>
  <si>
    <t>24B6186</t>
  </si>
  <si>
    <t>Lexmark M3150 XM3150</t>
  </si>
  <si>
    <t>L1-LT317</t>
  </si>
  <si>
    <t>051B00A0/051B2000</t>
  </si>
  <si>
    <t>Lexmark MS 317 dn / MX 317 dn</t>
  </si>
  <si>
    <t>L1-LT317B</t>
  </si>
  <si>
    <t>71B0010</t>
  </si>
  <si>
    <t>Lexmark CS 317 dn, 417 dn, 517 de / CX 317 dn, 417 de, 517 de</t>
  </si>
  <si>
    <t>L1-LT317C</t>
  </si>
  <si>
    <t>71B0020</t>
  </si>
  <si>
    <t>L1-LT317M</t>
  </si>
  <si>
    <t>71B0030</t>
  </si>
  <si>
    <t>L1-LT317Y</t>
  </si>
  <si>
    <t>71B0040</t>
  </si>
  <si>
    <t>L1-LT320</t>
  </si>
  <si>
    <t>08A0478, E320</t>
  </si>
  <si>
    <t>Lexmark E 320, 322 / Optra E320, E322</t>
  </si>
  <si>
    <t>L1-LT321</t>
  </si>
  <si>
    <t>12A7405, E321</t>
  </si>
  <si>
    <t>Lexmark E 321, 323, 323N / Optra E321, E323, E323N</t>
  </si>
  <si>
    <t>L1-LT330</t>
  </si>
  <si>
    <t>34016HE, 34036HE, 34040HW, 34080HE, 12A8405, 12A8305</t>
  </si>
  <si>
    <t>Lexmark E330, E332, E332N, E332TN, E340, E342, E342N, E342TN  NRG E330, E332N  Nashuatec E330, E332N</t>
  </si>
  <si>
    <t>L1-LD340</t>
  </si>
  <si>
    <t>340H22G</t>
  </si>
  <si>
    <t>Lexmark X340, X340N, X342, X342N</t>
  </si>
  <si>
    <t>L1-LT340X</t>
  </si>
  <si>
    <t>340H11H</t>
  </si>
  <si>
    <t>L1-LT350</t>
  </si>
  <si>
    <t>08A0478, E350</t>
  </si>
  <si>
    <t>Lexmark E350, E350D, E350DN, E352, E352DN</t>
  </si>
  <si>
    <t>L1-LT360</t>
  </si>
  <si>
    <t>E360H21, E360</t>
  </si>
  <si>
    <t>LEXMARK E360, E360D, E360DN, E460, E460DN, E460DW, E462, E462DTN</t>
  </si>
  <si>
    <t>L1-LT410</t>
  </si>
  <si>
    <t>17G0154</t>
  </si>
  <si>
    <t>Lexmark Optra M410, Optra M410N, Optra M410N SOL, Optra M412, Optra M412N, Optra M412N SOL, Optra M412SBE, 4045</t>
  </si>
  <si>
    <t>L1-LT417</t>
  </si>
  <si>
    <t>051B0HA0</t>
  </si>
  <si>
    <t>Lexmark MS 417DN/517 DN/617 DN - MX 417 DE/517 DE/617DE</t>
  </si>
  <si>
    <t>L1-LT417B</t>
  </si>
  <si>
    <t>71B0H10</t>
  </si>
  <si>
    <t>Lexmark CS 417 dn, 517 de / CX 417 de, 517 de</t>
  </si>
  <si>
    <t>L1-LT417C</t>
  </si>
  <si>
    <t>71B0H20</t>
  </si>
  <si>
    <t>L1-LT417M</t>
  </si>
  <si>
    <t>71B0H30</t>
  </si>
  <si>
    <t>L1-LT417Y</t>
  </si>
  <si>
    <t>71B0H40</t>
  </si>
  <si>
    <t>L1-LT430</t>
  </si>
  <si>
    <t>12A8325, 12A8425, 12A8644, E430</t>
  </si>
  <si>
    <t>Lexmark Optra T 430, 430 D, 430 DN, 430 Series</t>
  </si>
  <si>
    <t>L1-LT450</t>
  </si>
  <si>
    <t>0E450A11E, E450</t>
  </si>
  <si>
    <t>Lexmark E 450DN</t>
  </si>
  <si>
    <t>L1-LT450H</t>
  </si>
  <si>
    <t>0E450H11E, E450H</t>
  </si>
  <si>
    <t>Lexmark E 450, 450 DN, 450 Series / Optra E 450, 450 DN, 450 Series</t>
  </si>
  <si>
    <t>L1-LT460</t>
  </si>
  <si>
    <t>OE460X11E, OX460X21E, OE460X31E</t>
  </si>
  <si>
    <t>Lexmark E460, E460DN, E460DW</t>
  </si>
  <si>
    <t>L1-LT463</t>
  </si>
  <si>
    <t>OX463H21G</t>
  </si>
  <si>
    <t>Lexmark X463, X463DE, X464, X464DE, X466, X466DE, X466DTE, X466DWE</t>
  </si>
  <si>
    <t>L1-LD500Z</t>
  </si>
  <si>
    <t>50F0Z00</t>
  </si>
  <si>
    <t>LexmarkMX 310 410 510 511 610 611</t>
  </si>
  <si>
    <t>L1-LT502</t>
  </si>
  <si>
    <t>50F0H, 50F2H</t>
  </si>
  <si>
    <t>Lexmark MS310D, MS310DN, MS315DN, MS312DN, MS410D, MS410DN, MS415DN, MS510DN, MS610DE, MS610DN, MS610DTE, MS610DTN</t>
  </si>
  <si>
    <t>L1-LT502X</t>
  </si>
  <si>
    <t>50F2X00</t>
  </si>
  <si>
    <t>Lexmark MS410D, MS410DN, MS415DN, MS510DN, MS610DE, MS610DN, MS610DTE, MS610DTN</t>
  </si>
  <si>
    <t>L1-LT502XX</t>
  </si>
  <si>
    <t>50F2U00</t>
  </si>
  <si>
    <t>Lexmark MS310D, MS310DN, MS315DN, MS312DN, MS410D, MS410DN, MS415DN, MS510DN, MS610DE, MS610DN, MS610DTE, MS610DTN</t>
  </si>
  <si>
    <t>L1-LT510B</t>
  </si>
  <si>
    <t>20K1403</t>
  </si>
  <si>
    <t>Lexmark C510, C510DTN, C510N</t>
  </si>
  <si>
    <t>L1-LT510C</t>
  </si>
  <si>
    <t>20K1400</t>
  </si>
  <si>
    <t>L1-LT510M</t>
  </si>
  <si>
    <t>20K1401</t>
  </si>
  <si>
    <t>L1-LT510Y</t>
  </si>
  <si>
    <t>20K1402</t>
  </si>
  <si>
    <t>L1-LT517</t>
  </si>
  <si>
    <t>51B2X00</t>
  </si>
  <si>
    <t>Lexmark MS 517 dn, 617 dhn, 617 dn / MX 517 de, 617 de</t>
  </si>
  <si>
    <t>L1-LT5155</t>
  </si>
  <si>
    <t>24B6015</t>
  </si>
  <si>
    <t>Lexmark M5155 M5163 M5170 XM5155 XM5163 XM5170</t>
  </si>
  <si>
    <t>L1-LT52</t>
  </si>
  <si>
    <t>52D2H00</t>
  </si>
  <si>
    <t>Lexmark MS810DE, MS810DN, MS810DTN, MS810N, MS811DN, MS811DTN, MS811N, MS812DE, MS812DN, MS812DTN</t>
  </si>
  <si>
    <t>L1-LT52X</t>
  </si>
  <si>
    <t>L1-LT524B</t>
  </si>
  <si>
    <t>C5240KH ,  C5242KH</t>
  </si>
  <si>
    <t>Lexmark C520, C520N, C522, C522N, C534DN, C534DTN, C534N, C524, C524DN, C524DTN, C524N</t>
  </si>
  <si>
    <t>L1-LT524C</t>
  </si>
  <si>
    <t>C5240CH ,  C5242CH</t>
  </si>
  <si>
    <t>L1-LT524M</t>
  </si>
  <si>
    <t>C5240MH ,  C5242MH</t>
  </si>
  <si>
    <t>L1-LT524Y</t>
  </si>
  <si>
    <t>C5240YH ,  C5242YH</t>
  </si>
  <si>
    <t>L1-LT540B</t>
  </si>
  <si>
    <t>0C540H2KG</t>
  </si>
  <si>
    <t>Lexmark Optra C 540 N / C 544 DN, 544 DTN, 544 DW, 544 N, 540 N, 543 DN, 546 DTN / X 543 DN, 544 DTN, 544 DN, 544 DW, 544 N, 546 DTN, 548 DTE, 548 DE</t>
  </si>
  <si>
    <t>L1-LT540C</t>
  </si>
  <si>
    <t>0C540H1CG</t>
  </si>
  <si>
    <t>L1-LT540M</t>
  </si>
  <si>
    <t>0C540H2MG</t>
  </si>
  <si>
    <t>L1-LT540Y</t>
  </si>
  <si>
    <t>0C540H2YG</t>
  </si>
  <si>
    <t>L1-LT562</t>
  </si>
  <si>
    <t>56F2000</t>
  </si>
  <si>
    <t>Lexmark MS 320 Series, 321 dn, 321 dntw / MX 320 Series, 321 adn, 321 adw</t>
  </si>
  <si>
    <t>L1-LT562H</t>
  </si>
  <si>
    <t>56F2H00</t>
  </si>
  <si>
    <t>Lexmark MS 320 Series, 321 dn, 521 dn, 621 dn, 622 de / MX 321 adn, 521 ade, 521 de, 622 adhe, 622 adhs</t>
  </si>
  <si>
    <t>L1-LT562X</t>
  </si>
  <si>
    <t>56F2X00</t>
  </si>
  <si>
    <t>Lexmark MS 420 Series, 421 dn, 421 dw / MX 421 ade</t>
  </si>
  <si>
    <t>L1-LT562U</t>
  </si>
  <si>
    <t>56F2U00</t>
  </si>
  <si>
    <t>Lexmark MS 520 Series, 521 dn, 621 dn, 622 de / MX 521 ade, 521 de, 522 adhe, 622 ade, 622 adhe, 622 adhs</t>
  </si>
  <si>
    <t>L1-LT602</t>
  </si>
  <si>
    <t>60F2000</t>
  </si>
  <si>
    <t>LEXMARK MX 510DE / LEXMARK MX 611DHE / LEXMARK MX 611DTE / LEXMARK MX 410DE / LEXMARK MX 611DE / LEXMARK MX 511DHE / LEXMARK MX 511DE / LEXMARK MX 310DN / LEXMARK MX 511DTE /</t>
  </si>
  <si>
    <t>L1-LT602H</t>
  </si>
  <si>
    <t>60F2H00</t>
  </si>
  <si>
    <t>LEXMARK MX 611DTE / LEXMARK MX 410DE / LEXMARK MX 611DHE / LEXMARK MX 510DE / LEXMARK MX 310DN/ LEXMARK MX 511DE / LEXMARK MX 611DE / LEXMARK MX 511DHE / LEXMARK MX 511DTE /</t>
  </si>
  <si>
    <t>L1-LT602X</t>
  </si>
  <si>
    <t>60F2X00</t>
  </si>
  <si>
    <t>LEXMARK MX 611DHE / LEXMARK MX 510DE / LEXMARK MX 611DTE / LEXMARK MX 611DE / LEXMARK MX 511DTE / LEXMARK MX 511DHE / LEXMARK MX 511DE /</t>
  </si>
  <si>
    <t>L1-LT610</t>
  </si>
  <si>
    <t>12A5845</t>
  </si>
  <si>
    <t>Lexmark Optra T610 Séries, 612 Séries, 614 Séries, 616 Séries</t>
  </si>
  <si>
    <t>L1-LT62</t>
  </si>
  <si>
    <t>62D2H00</t>
  </si>
  <si>
    <t>Lexmark MX710DE, MX710DHE, MX711DE, MX711DHE, MX810DFE, MX810DME, MX810DPE, MX810DXFE, MX810DXME, MX810DXPE, MX811DFE, MX811DME, MX811DPE, MX811DXME, MX811DXFE, MX811DXPE, MX812DFE, MX812DME, MX812DPE, MX812DXFE, MX812DXME, MX812DXPE</t>
  </si>
  <si>
    <t>L1-LT620</t>
  </si>
  <si>
    <t>12A6865</t>
  </si>
  <si>
    <t>Lexmark Optra T620 Séries, 622 Séries</t>
  </si>
  <si>
    <t>L1-LT630</t>
  </si>
  <si>
    <t>12A7462</t>
  </si>
  <si>
    <t>Lexmark Optra T630 Séries, 632 Séries, 634 Séries</t>
  </si>
  <si>
    <t>L1-LT632</t>
  </si>
  <si>
    <t>Lexmark T632, T632DTN, T632DTNF, T632N, T632TN, T634, T634DTN, T634DTNF, T634N, T634TN, X632E MFP, X632MFP, X632S MFP, X634DTE MFP, X634E MFP</t>
  </si>
  <si>
    <t>L1-LT640</t>
  </si>
  <si>
    <t>64016HE</t>
  </si>
  <si>
    <t>Lexmark T 640, 640dn, 640dtn, 640n, 640tn, 642, 642dtn, 642n, 642tn, 644, 644dtn, 644n, 644tn</t>
  </si>
  <si>
    <t>L1-LT650</t>
  </si>
  <si>
    <t>0T650H11E</t>
  </si>
  <si>
    <t>Lexmark T 650, 650DN, 650DTN, 650N, 652, 652DN, 652DTN, 652N, 654, 654DN, 654DTN, 654N 656DNE</t>
  </si>
  <si>
    <t>L1-LT650R</t>
  </si>
  <si>
    <t>T650A21E</t>
  </si>
  <si>
    <t>L1-LT651</t>
  </si>
  <si>
    <t>X651A11E</t>
  </si>
  <si>
    <t>Lexmark X650, X650DE, X651, X651DE MFP, X652, X652DE MFP, X654, X654DE MFP, X654E, X656, X656DE MFP, X656DTE MFP, X658, X658DE MFP, X658DFE MFP, X658DME MFP, X658DTE MFP, X658DTFE MFP, X658DTME MFP</t>
  </si>
  <si>
    <t>L1-LT651X</t>
  </si>
  <si>
    <t>Lexmark X651H04E / X651H11E / X651H21E / X651H31E</t>
  </si>
  <si>
    <t>L1-LT654X</t>
  </si>
  <si>
    <t>X654X21E, 0X654X21E</t>
  </si>
  <si>
    <t>Lexmark X 654, 654 DE MFP, 654 E, 656, 656 DE MFP, 656 DTE MFP, 658, 658 DE MFP, 658 DFE MFP, X 658 DME MFP, 658 DTE MFP, 658 DTFE MFP, 658 DTME MFP</t>
  </si>
  <si>
    <t>L1-LT702B</t>
  </si>
  <si>
    <t>702HK, 702HKO</t>
  </si>
  <si>
    <t>Lexmark CS310dn, CS310n, CS410dn, CS410dtn, CS410n, CS510de, CS510dte</t>
  </si>
  <si>
    <t>L1-LT702C</t>
  </si>
  <si>
    <t>70C2HC0, 702HC</t>
  </si>
  <si>
    <t>L1-LT702M</t>
  </si>
  <si>
    <t>70C2HMO, 702HM</t>
  </si>
  <si>
    <t>L1-LT702Y</t>
  </si>
  <si>
    <t>70C2YO, 702HY</t>
  </si>
  <si>
    <t>L1-LT710</t>
  </si>
  <si>
    <t>52D2H0L</t>
  </si>
  <si>
    <t>Lexmark MS 710 dn, MS 710 n,MS 711 dn</t>
  </si>
  <si>
    <t>L1-LT734B</t>
  </si>
  <si>
    <t>C734A1KG</t>
  </si>
  <si>
    <t>Lexmark C734DN, C734DTN, C734DW, C734N, X734DE, C736DN, C736DTN, C736N, CS736DN, X736DE, X738DE, X738DTE</t>
  </si>
  <si>
    <t>L1-LT734C</t>
  </si>
  <si>
    <t>C734A1CG</t>
  </si>
  <si>
    <t>L1-LT734M</t>
  </si>
  <si>
    <t>C734A1MG</t>
  </si>
  <si>
    <t>L1-LT734Y</t>
  </si>
  <si>
    <t>C734A1YG</t>
  </si>
  <si>
    <t>L1-LT746B</t>
  </si>
  <si>
    <t>C746HIKG</t>
  </si>
  <si>
    <t>Lexmark C746DN, C746DTN, C746N, C748DE, C748DTE, C748E</t>
  </si>
  <si>
    <t>L1-LT746C</t>
  </si>
  <si>
    <t>C746AICG</t>
  </si>
  <si>
    <t>L1-LT746M</t>
  </si>
  <si>
    <t>C746AIMG</t>
  </si>
  <si>
    <t>L1-LT746Y</t>
  </si>
  <si>
    <t>C746AIYG</t>
  </si>
  <si>
    <t>L1-LT802B</t>
  </si>
  <si>
    <t>80C2SK0</t>
  </si>
  <si>
    <t>Lexmark CX310DN, CX310N, CX410DE, CX410DTE, CX410E, CX510DE, CX510DHE, CX510DTHE</t>
  </si>
  <si>
    <t>L1-LT802C</t>
  </si>
  <si>
    <t>80C2SC0</t>
  </si>
  <si>
    <t>L1-LT802M</t>
  </si>
  <si>
    <t>80C2SM0</t>
  </si>
  <si>
    <t>L1-LT802Y</t>
  </si>
  <si>
    <t>80C2SY0</t>
  </si>
  <si>
    <t>L1-LT802XB</t>
  </si>
  <si>
    <t>80C2HK</t>
  </si>
  <si>
    <t>Lexmark CX410 dte, 510 Series, 410 de, 510 dhe, 410 Series, 410 e, 510 de, 510 dthe</t>
  </si>
  <si>
    <t>L1-LT802XC</t>
  </si>
  <si>
    <t>80C2HC</t>
  </si>
  <si>
    <t>L1-LT802XM</t>
  </si>
  <si>
    <t>80C2HM</t>
  </si>
  <si>
    <t>L1-LT802XY</t>
  </si>
  <si>
    <t>80C2HY</t>
  </si>
  <si>
    <t>L1-LT802XXB</t>
  </si>
  <si>
    <t>80C2XK0</t>
  </si>
  <si>
    <t>Lexmark CX 510 Series Lexmark CX 510 deLexmark CX 510 dheLexmark CX 510 dthe</t>
  </si>
  <si>
    <t>L1-LT802XXC</t>
  </si>
  <si>
    <t>80C2XC0</t>
  </si>
  <si>
    <t>Lexmark CX 510 SeriesLexmark CX 510 deLexmark CX 510 dheLexmark CX 510 dthe</t>
  </si>
  <si>
    <t>L1-LT802XXM</t>
  </si>
  <si>
    <t>80C2XM0</t>
  </si>
  <si>
    <t>Lexmark CX 510 Series Lexmark CX 510 de  Lexmark CX 510 dhe Lexmark CX 510 dthe</t>
  </si>
  <si>
    <t>L1-LT802XXY</t>
  </si>
  <si>
    <t>80C2XY0</t>
  </si>
  <si>
    <t>Lexmark CX 510 Series Lexmark CX 510 de Lexmark CX 510 dhe Lexmark CX 510 dthe</t>
  </si>
  <si>
    <t>L1-LT850</t>
  </si>
  <si>
    <t>W850H21G</t>
  </si>
  <si>
    <t>Lexmark X850E MFP, X850E VE3, X850E VE4, X852E MFP, X854E MFP</t>
  </si>
  <si>
    <t>L1-LT860</t>
  </si>
  <si>
    <t>Lexmark 0X860H21G</t>
  </si>
  <si>
    <t>Lexmark X 860 DE 3, 860 DE 4, 860 Series, 862 DE 3, 862 DE 4, 862 Series, 864 DE 3, 864 DE 4</t>
  </si>
  <si>
    <t>L1-LT925B</t>
  </si>
  <si>
    <t>C925H2KG</t>
  </si>
  <si>
    <t>Lexmark C925DE, C925DTE</t>
  </si>
  <si>
    <t>L1-LT925C</t>
  </si>
  <si>
    <t>C925H2CG</t>
  </si>
  <si>
    <t>L1-LT925M</t>
  </si>
  <si>
    <t>C925H2MG</t>
  </si>
  <si>
    <t>L1-LT925Y</t>
  </si>
  <si>
    <t>C925H2YG</t>
  </si>
  <si>
    <t>L1-LT935B</t>
  </si>
  <si>
    <t>CQ30H2KG</t>
  </si>
  <si>
    <t>Lexmark C935DN, C935DTN, C935DTTN, C935HDN</t>
  </si>
  <si>
    <t>L1-LT935C</t>
  </si>
  <si>
    <t>CQ30H2CG</t>
  </si>
  <si>
    <t>L1-LT935M</t>
  </si>
  <si>
    <t>CQ30H2MG</t>
  </si>
  <si>
    <t>L1-LT935Y</t>
  </si>
  <si>
    <t>CQ30H2YG</t>
  </si>
  <si>
    <t>L1-LTC950B</t>
  </si>
  <si>
    <t>C950X2KG</t>
  </si>
  <si>
    <t>Lexmark C950DE</t>
  </si>
  <si>
    <t>L1-LTC950C</t>
  </si>
  <si>
    <t>C950X2CG</t>
  </si>
  <si>
    <t>L1-LTC950M</t>
  </si>
  <si>
    <t>C950X2MG</t>
  </si>
  <si>
    <t>L1-LTC950Y</t>
  </si>
  <si>
    <t>C950X2YG</t>
  </si>
  <si>
    <t>L1-LTOPTRAS</t>
  </si>
  <si>
    <t>OPTRA S</t>
  </si>
  <si>
    <t>LEXMARK 4059 SERIES, OPTRA S 1200 SERIES, 1600 SERIES, 1800 SERIES, 2400 SERIES.</t>
  </si>
  <si>
    <t>L1-LTX746B</t>
  </si>
  <si>
    <t>X746H1KG</t>
  </si>
  <si>
    <t>Lexmark X746de, 748de, 748dte</t>
  </si>
  <si>
    <t>L1-LTX746C</t>
  </si>
  <si>
    <t>X746A1CG</t>
  </si>
  <si>
    <t>L1-LTX746M</t>
  </si>
  <si>
    <t>X746A1MG</t>
  </si>
  <si>
    <t>L1-LTX746Y</t>
  </si>
  <si>
    <t>X746A1YG</t>
  </si>
  <si>
    <t>L1-LTX950B</t>
  </si>
  <si>
    <t>X950X2KG</t>
  </si>
  <si>
    <t>Lexmark X950DE, X950DHE, X952DE, X952DHE, X952DTE, X954DE, X954DHE</t>
  </si>
  <si>
    <t>L1-LTX950C</t>
  </si>
  <si>
    <t>X950X2CG</t>
  </si>
  <si>
    <t>L1-LTX950M</t>
  </si>
  <si>
    <t>X950X2MG</t>
  </si>
  <si>
    <t>L1-LTX950Y</t>
  </si>
  <si>
    <t>X950X2YG</t>
  </si>
  <si>
    <t>Triumph Adler</t>
  </si>
  <si>
    <t>L1-TAT2626B</t>
  </si>
  <si>
    <t>Triumph-Adler DCC 2626 / DCC 2726 / DCC 6526 / DCC 6526 / DCC 6600 / DCC 6626</t>
  </si>
  <si>
    <t>L1-TAT2626M</t>
  </si>
  <si>
    <t>L1-TAT2626Y</t>
  </si>
  <si>
    <t>Manesman Tally</t>
  </si>
  <si>
    <t>L1-TT9022</t>
  </si>
  <si>
    <t>TALLY 9022/2022N/T9022/T9022N</t>
  </si>
  <si>
    <t>Minolta</t>
  </si>
  <si>
    <t>L1-MT22B</t>
  </si>
  <si>
    <t>A0X5152, TNP22K</t>
  </si>
  <si>
    <t>Konica Minolta Bizhub C 35, 35 P</t>
  </si>
  <si>
    <t>L1-MT22C</t>
  </si>
  <si>
    <t>A0X5452, TNP22C</t>
  </si>
  <si>
    <t>L1-MT22M</t>
  </si>
  <si>
    <t>A0X5352, TNP22M</t>
  </si>
  <si>
    <t>L1-MT22Y</t>
  </si>
  <si>
    <t>A0X5252, TNP22Y</t>
  </si>
  <si>
    <t>L1-MT114B</t>
  </si>
  <si>
    <t xml:space="preserve"> 8937-784</t>
  </si>
  <si>
    <t>Konica Minolta Bizhub 162, Bizhub 162R, Bizhub 162RF, Bizhub 162F, Bizhub 163, Bizhub 163F, Bizhub 210, Bizhub 211, Di152, Di152F, Di1611, Di1611F, Di1811, Di183, Di183F, Di2011, Di2011F, Dialta 152, Dialta 152F, Dialta 1611, Dialta 1611F, Dialta 1811, Dialta 183, Dialta 2011, Dialta 2011F, Develop D1531iD, D1536iD, D1650iD, D1831iD, D1836iD, D2050iD, Ineo 161, Ineo 162, Ineo 163, Ineo 210, Ineo 213</t>
  </si>
  <si>
    <t>L1-MT116B</t>
  </si>
  <si>
    <t>A1UC050</t>
  </si>
  <si>
    <t>Konica Minolta Bizhub 164, Bizhub 165, Bizhub 185</t>
  </si>
  <si>
    <t>L1-MT1350W</t>
  </si>
  <si>
    <t>4518812, 1710567002</t>
  </si>
  <si>
    <t>KONICA MINOLTA QMS PagePro 1300W, 1350E, 1350EN, 1350W, 1350WN, 1380 MF, 1390 MF</t>
  </si>
  <si>
    <t>L1-MD1350</t>
  </si>
  <si>
    <t>Konica Minolta Pagepro 1300, Pagepro 1300 Series, Pagepro 1300 W, Pagepro 1350 E, Pagepro 1350 EN, Pagepro 1350 Series, Pagepro 1350 W, Pagepro 1380 MF, Pagepro 1390 MF</t>
  </si>
  <si>
    <t>L1-MT1490</t>
  </si>
  <si>
    <t>Konica 1480 MFP / MINOLTA PAGE PRO 1490 MF</t>
  </si>
  <si>
    <t>L1-MT1600B</t>
  </si>
  <si>
    <t xml:space="preserve"> A0V301H</t>
  </si>
  <si>
    <t>KONICA MINOLTA Magicolor 1650 EN, 1600 W, 1650 EN D, 1650 EN DT, 1680 MF, 1690 MF</t>
  </si>
  <si>
    <t>L1-MT1600C</t>
  </si>
  <si>
    <t xml:space="preserve"> A0V30GH, A0V30HH</t>
  </si>
  <si>
    <t>L1-MT1600M</t>
  </si>
  <si>
    <t xml:space="preserve"> A0V30AH, A0V30CH</t>
  </si>
  <si>
    <t>L1-MT1600Y</t>
  </si>
  <si>
    <t xml:space="preserve"> A0V305H, A0V306H</t>
  </si>
  <si>
    <t>00-MT210B</t>
  </si>
  <si>
    <t>TN210</t>
  </si>
  <si>
    <t>KONICA MINOLTA Bizhub C250/252</t>
  </si>
  <si>
    <t>00-MT210C</t>
  </si>
  <si>
    <t>00-MT210M</t>
  </si>
  <si>
    <t>00-MT210Y</t>
  </si>
  <si>
    <t>00-MT211</t>
  </si>
  <si>
    <t>TN211</t>
  </si>
  <si>
    <t>00-MT213C</t>
  </si>
  <si>
    <t>TN213</t>
  </si>
  <si>
    <t>KONICA MINOLTA BizhubC203/ KM 8650</t>
  </si>
  <si>
    <t>00-MT213M</t>
  </si>
  <si>
    <t>00-MT214B</t>
  </si>
  <si>
    <t>TN214</t>
  </si>
  <si>
    <t>KONICA MINOLTA BizhubC200/253/353</t>
  </si>
  <si>
    <t>00-MT214C</t>
  </si>
  <si>
    <t>00-MT214M</t>
  </si>
  <si>
    <t>00-MT214Y</t>
  </si>
  <si>
    <t>L1-MT216B</t>
  </si>
  <si>
    <t xml:space="preserve"> A11G151, TN216BK, TN319BK</t>
  </si>
  <si>
    <t>Konica Minolta Bizhub C 220, 280</t>
  </si>
  <si>
    <t>L1-MT216C</t>
  </si>
  <si>
    <t xml:space="preserve"> A11G451, TN216C, TN319C</t>
  </si>
  <si>
    <t>L1-MT216M</t>
  </si>
  <si>
    <t xml:space="preserve"> A11G351, TN216M, TN319M</t>
  </si>
  <si>
    <t>L1-MT216Y</t>
  </si>
  <si>
    <t xml:space="preserve"> A11G251, TN216Y, TN319Y</t>
  </si>
  <si>
    <t>L1-MT217B</t>
  </si>
  <si>
    <t xml:space="preserve"> A202031</t>
  </si>
  <si>
    <t>Konica Minolta Bizhub 223 Konica Minolta Bizhub 283</t>
  </si>
  <si>
    <t>L1-MT318B</t>
  </si>
  <si>
    <t xml:space="preserve"> A0DK153</t>
  </si>
  <si>
    <t>Konica Minolta Bizhub C20, C20P, C20PX, C20X</t>
  </si>
  <si>
    <t>L1-MT318C</t>
  </si>
  <si>
    <t xml:space="preserve"> A0DK453</t>
  </si>
  <si>
    <t>L1-MT318M</t>
  </si>
  <si>
    <t xml:space="preserve"> A0DK353</t>
  </si>
  <si>
    <t>L1-MT318Y</t>
  </si>
  <si>
    <t xml:space="preserve"> A0DK253</t>
  </si>
  <si>
    <t>L1-MT2300B</t>
  </si>
  <si>
    <t>L1-MT2300C</t>
  </si>
  <si>
    <t>L1-MT2300M</t>
  </si>
  <si>
    <t>L1-MT2300Y</t>
  </si>
  <si>
    <t>L1-MT2400B</t>
  </si>
  <si>
    <t>KONICA MINOLTA 2400W, 2430DL, 2450, 2500, 2480, 2530</t>
  </si>
  <si>
    <t>L1-MT2400C</t>
  </si>
  <si>
    <t>L1-MT2400M</t>
  </si>
  <si>
    <t>L1-MT2400Y</t>
  </si>
  <si>
    <t>00-MT310C</t>
  </si>
  <si>
    <t>TN310, 4053703</t>
  </si>
  <si>
    <t>KONICA MINOLTA BIZHUB C350/351/450</t>
  </si>
  <si>
    <t>00-MT310M</t>
  </si>
  <si>
    <t>TN310, 4053603</t>
  </si>
  <si>
    <t>00-MT310Y</t>
  </si>
  <si>
    <t>TN310, 4053503</t>
  </si>
  <si>
    <t>00-MT312B</t>
  </si>
  <si>
    <t>TN312, 8938705</t>
  </si>
  <si>
    <t>KONICA MINOLTA BIZHUB  C352/300/352 P</t>
  </si>
  <si>
    <t>00-MT312C</t>
  </si>
  <si>
    <t>TN312, 8937808</t>
  </si>
  <si>
    <t>00-MT312M</t>
  </si>
  <si>
    <t>TN312, 8938707</t>
  </si>
  <si>
    <t>00-MT312Y</t>
  </si>
  <si>
    <t>TN312, 8938706</t>
  </si>
  <si>
    <t>L1-MT321B</t>
  </si>
  <si>
    <t xml:space="preserve"> A11G150K, TN321BK</t>
  </si>
  <si>
    <t>Konica Minolta Bizhub C 224Konica Minolta Bizhub C 224 eKonica Minolta Bizhub C 284Konica Minolta Bizhub C 284 eKonica Minolta Bizhub C 364Konica Minolta Bizhub C 364 e</t>
  </si>
  <si>
    <t>L1-MT321C</t>
  </si>
  <si>
    <t xml:space="preserve"> A33K450, TN321C</t>
  </si>
  <si>
    <t>L1-MT321M</t>
  </si>
  <si>
    <t xml:space="preserve"> A33K350, TN321M</t>
  </si>
  <si>
    <t>L1-MT321Y</t>
  </si>
  <si>
    <t xml:space="preserve"> A33K250, TN321Y</t>
  </si>
  <si>
    <t>L1-MT324B</t>
  </si>
  <si>
    <t>A8DA150, TN324BK</t>
  </si>
  <si>
    <t>Konica Minolta Bizhub C 258, 308, 368</t>
  </si>
  <si>
    <t>L1-MT324C</t>
  </si>
  <si>
    <t>A8DA450, TN324C</t>
  </si>
  <si>
    <t>L1-MT324M</t>
  </si>
  <si>
    <t>A8DA350, TN324M</t>
  </si>
  <si>
    <t>L1-MT324Y</t>
  </si>
  <si>
    <t>A8DA250, TN324Y</t>
  </si>
  <si>
    <t>L1-MT3730B</t>
  </si>
  <si>
    <t>A0WG02H, A0WG01H</t>
  </si>
  <si>
    <t>KONICA MINOLTA MAGI 3730 / 3730DN</t>
  </si>
  <si>
    <t>L1-MT3730C</t>
  </si>
  <si>
    <t>A0WG0HH, A0WG0GH</t>
  </si>
  <si>
    <t>L1-MT3730M</t>
  </si>
  <si>
    <t>A0WG0DH, A0WG0CH</t>
  </si>
  <si>
    <t>L1-MT3730Y</t>
  </si>
  <si>
    <t>A0WG07H, A0WG06H</t>
  </si>
  <si>
    <t>L1-MT4650</t>
  </si>
  <si>
    <t>A0FN022</t>
  </si>
  <si>
    <t>KONICA MINOLTA PAGEPRO 4650</t>
  </si>
  <si>
    <t>L1-MT4650B</t>
  </si>
  <si>
    <t>AODK152</t>
  </si>
  <si>
    <t>KONICA 4650DN / 4650EN / 4690MF / 4695MF</t>
  </si>
  <si>
    <t>L1-MT4650C</t>
  </si>
  <si>
    <t>AODK452</t>
  </si>
  <si>
    <t>L1-MT4650M</t>
  </si>
  <si>
    <t>AODK352</t>
  </si>
  <si>
    <t>L1-MT4650Y</t>
  </si>
  <si>
    <t>AODK252</t>
  </si>
  <si>
    <t>L1-MT4750B</t>
  </si>
  <si>
    <t>AOX5151</t>
  </si>
  <si>
    <t>KONICA MINOLTA MAGI 4750 / 4750DN / 4750EN</t>
  </si>
  <si>
    <t>L1-MT4750C</t>
  </si>
  <si>
    <t>AOX5451</t>
  </si>
  <si>
    <t>L1-MT4750M</t>
  </si>
  <si>
    <t>AOX5351</t>
  </si>
  <si>
    <t>L1-MT4750Y</t>
  </si>
  <si>
    <t>AOX5251</t>
  </si>
  <si>
    <t>L1-MT5430B</t>
  </si>
  <si>
    <t>Konica Minolata Magi 5430 DL , Magi 5430 DLD , Magi 5430 DLX</t>
  </si>
  <si>
    <t>L1-MT5430C</t>
  </si>
  <si>
    <t>L1-MT5430M</t>
  </si>
  <si>
    <t>L1-MT5430Y</t>
  </si>
  <si>
    <t>L1-MT5550B</t>
  </si>
  <si>
    <t>A06V153</t>
  </si>
  <si>
    <t>Konica Minolta Magi 5500 / 5550 / 5550D / 5550DH / 5550DT / 5550DTH / 5550DTHF / 5570 / 5570D / 5570DH / 5570DTH / 5570DTHF / 5650EN / 5670D / 5670DTH / 5670DTHF / 5670EN</t>
  </si>
  <si>
    <t>L1-MT5550C</t>
  </si>
  <si>
    <t>A06V453</t>
  </si>
  <si>
    <t>L1-MT5550M</t>
  </si>
  <si>
    <t>A06V353</t>
  </si>
  <si>
    <t>L1-MT5550Y</t>
  </si>
  <si>
    <t>A06V253</t>
  </si>
  <si>
    <t>00-MT611B</t>
  </si>
  <si>
    <t>TN611</t>
  </si>
  <si>
    <t>KONICA MINOLTA C451/550/650</t>
  </si>
  <si>
    <t>00-MT611M</t>
  </si>
  <si>
    <t>Kyocera Mita</t>
  </si>
  <si>
    <t>L1-KT110</t>
  </si>
  <si>
    <t>TK-110</t>
  </si>
  <si>
    <t>KYOCERA FS 1016MFP, 1116MFP, 720, 820, 920, 820N, 920N</t>
  </si>
  <si>
    <t>L1-KT1115</t>
  </si>
  <si>
    <t>TK-1115</t>
  </si>
  <si>
    <t>Kyocera FS-1041, FS-1220MFP, FS-1320MFP</t>
  </si>
  <si>
    <t>L1-KT1125</t>
  </si>
  <si>
    <t>TK-1125</t>
  </si>
  <si>
    <t>Kyocera FS-1325MFP, FS-1325MFP/KL3, FS-1061DN, 1061DN/KL3</t>
  </si>
  <si>
    <t>L1-KT1130</t>
  </si>
  <si>
    <t>TK-1130</t>
  </si>
  <si>
    <t>Kyocera FS-1030MFP, FS-1030MFP/DP, FS-1030MFP/DP/KL3, FS-1030MFP/KL3, FS-1130MFP, FS-1130MFP/DP, FS-1130MFP/KL3, ECOSYS M2030dn PN/KL3, M2030dn/KL3, M2530dn/KL3</t>
  </si>
  <si>
    <t>L1-KT1140</t>
  </si>
  <si>
    <t>TK-1140</t>
  </si>
  <si>
    <t>KYOCERA MITA FS-1035MFP, FS-1135MFP</t>
  </si>
  <si>
    <t>L1-KT1150</t>
  </si>
  <si>
    <t>TK-1150</t>
  </si>
  <si>
    <t>Kyocera Ecosys ECOSYS M 2135 dn, ECOSYS M 2635 dn, ECOSYS M 2635 dnw, ECOSYS M 2735 dw, ECOSYS P 2200 Series, ECOSYS P 2235 Series, ECOSYS P 2235 d, ECOSYS P 2235 dn, ECOSYS P 2235 dw</t>
  </si>
  <si>
    <t>L1-KT1160</t>
  </si>
  <si>
    <t>TK-1160</t>
  </si>
  <si>
    <t>Kyocera ECOSYS P 2040 DN, Kyocera ECOSYS P 2040 DW</t>
  </si>
  <si>
    <t>L1-KT1170</t>
  </si>
  <si>
    <t>TK-1170</t>
  </si>
  <si>
    <t>Kyocera ECOSYS M 2040 DN, M 2540 DN, M 2540 DNe, M 2540 DNw, M 2540 Series, M 2640 IDW.</t>
  </si>
  <si>
    <t>L1-KT120</t>
  </si>
  <si>
    <t>TK-120, 122</t>
  </si>
  <si>
    <t>KYOCERA FS 1030D, 1030DN, 1030DT, 1030DTN</t>
  </si>
  <si>
    <t>L1-KT130</t>
  </si>
  <si>
    <t>TK-130, 131, 132, 133, 134</t>
  </si>
  <si>
    <t>KYOCERA FS 1300D, 1300DN, 1300 Artzdrucker, 1350DN, 1028MFP, 1128MFP</t>
  </si>
  <si>
    <t>00-KT137</t>
  </si>
  <si>
    <t>TK-137</t>
  </si>
  <si>
    <t>L1-KT140</t>
  </si>
  <si>
    <t>TK-140</t>
  </si>
  <si>
    <t>Kyocera FS-1100, 1100N, 1100TN/KL3</t>
  </si>
  <si>
    <t>L1-KT1530</t>
  </si>
  <si>
    <t>M-1525, 37028010</t>
  </si>
  <si>
    <t>Kyocera KM 1530, 2030, 1525, 2030 P, 2030 PN, 1530 MB, 1530 P, 1530 PN, 1570, 2030 Series, 1530 Series</t>
  </si>
  <si>
    <t>L1-KT160</t>
  </si>
  <si>
    <t>TK-160</t>
  </si>
  <si>
    <t>Kyocera FS 1120 D, 1120 DN, 1120 Series, Ecosys ECOSYS P 2035 dn, ECOSYS P 2035 d, ECOSYS P 2000 Series</t>
  </si>
  <si>
    <t>L1-KT17</t>
  </si>
  <si>
    <t>TK-17</t>
  </si>
  <si>
    <t>Kyocera FS-1000, FS-1000 Arztdrucker, FS-1000N, FS-1000 Plus, FS-1000 Plus N, FS-1000 Plus PS, FS-1000 Plus PSN, PS-1010, FS-1010N, FS-1010T, FS-1010TN, FS-1050, FS-1050N, FS-1050T, FS-1050TN</t>
  </si>
  <si>
    <t>L1-KT170</t>
  </si>
  <si>
    <t>TK-170</t>
  </si>
  <si>
    <t>KYOCERA MITA FS-1320D, 1370DN</t>
  </si>
  <si>
    <t>L1-KT18</t>
  </si>
  <si>
    <t>TK-18</t>
  </si>
  <si>
    <t>KYOCERA FS 1020, 1020D, 1020DN, 1018MFP, 1118MFP, 1118F MFP, 1118FDP MFP</t>
  </si>
  <si>
    <t>L1-KT20</t>
  </si>
  <si>
    <t>TK-20, 37027020</t>
  </si>
  <si>
    <t>Kyocera FS-1700, 1700 Plus, 1750, 3700, 3700 Plus, 3750, 6700, DP 1800</t>
  </si>
  <si>
    <t>L1-KT2530</t>
  </si>
  <si>
    <t>TK-2530</t>
  </si>
  <si>
    <t>Kyocera KM2530 KM3530 KM3550 MK4030</t>
  </si>
  <si>
    <t>L1-KT310</t>
  </si>
  <si>
    <t>TK-310</t>
  </si>
  <si>
    <t>KYOCERA FS 3900DTN, 2000DN, 2000DTN, 4000DTN, 2000D, 4000DN, 3900DN</t>
  </si>
  <si>
    <t>L1-KT3100</t>
  </si>
  <si>
    <t>TK-3100</t>
  </si>
  <si>
    <t>KYOCERA MITA FS-2100D, FS-2100DN, FS-4100DN, FS-4200DN, FS-4300DN, ECOSYS M3040DN, ECOSYS M3540DN</t>
  </si>
  <si>
    <t>L1-KT3110</t>
  </si>
  <si>
    <t>TK-3110, 1T02MT0NL0</t>
  </si>
  <si>
    <t>Kyocera FS-4100 DN</t>
  </si>
  <si>
    <t>L1-KT3130</t>
  </si>
  <si>
    <t>TK-3130 1T02LV0NL0</t>
  </si>
  <si>
    <t>Kyocera Ecosys M3550 iDN, Ecosys M3560 iDN, FS-4200 DN, FS-4300 DN</t>
  </si>
  <si>
    <t>L1-KT3160</t>
  </si>
  <si>
    <t>TK-3160, 1T02T90NL0</t>
  </si>
  <si>
    <t>Kyocera Ecosys P3045 DN, P3050 DN, P3055 DN, P3060 DN.</t>
  </si>
  <si>
    <t>L1-KT3190</t>
  </si>
  <si>
    <t>TK-3190 1T02T60NL0</t>
  </si>
  <si>
    <t>Kyocera Ecosys P3055 DN, P3060 DN</t>
  </si>
  <si>
    <t>L1-KT320</t>
  </si>
  <si>
    <t>TK-320</t>
  </si>
  <si>
    <t>L1-KT330</t>
  </si>
  <si>
    <t>TK-330</t>
  </si>
  <si>
    <t>Kyocera FS 4000 DN, 4000 DTN</t>
  </si>
  <si>
    <t>L1-KT340</t>
  </si>
  <si>
    <t>TK-340, 341, 342, 343, 344</t>
  </si>
  <si>
    <t>KYOCERA MITA PRINTER FS-2020D</t>
  </si>
  <si>
    <t>00-KT350</t>
  </si>
  <si>
    <t>TK-350</t>
  </si>
  <si>
    <t>KYOCERA MITA PRINTER FS-3920DN,</t>
  </si>
  <si>
    <t>00-KT360</t>
  </si>
  <si>
    <t>TK-360, 361, 362, 364</t>
  </si>
  <si>
    <t>KYOCERA MITA PRINTER FS-4020D</t>
  </si>
  <si>
    <t>00-KT410</t>
  </si>
  <si>
    <t>TK-410, 411, 413</t>
  </si>
  <si>
    <t>KYOCERA MITA COPIER KM-1635 / 2035 /1650 / 2050</t>
  </si>
  <si>
    <t>00-KT510C</t>
  </si>
  <si>
    <t>TK-510, 512</t>
  </si>
  <si>
    <t>KYOCERA MITA PRINTER FS-C5020N, FS-C5025N and FS-C5030N</t>
  </si>
  <si>
    <t>L1-KT5135M</t>
  </si>
  <si>
    <t>TK-5135M, 1T02PABNL0</t>
  </si>
  <si>
    <t>Kyocera TASKalfa 265 Ci, TASKalfa 266 Ci</t>
  </si>
  <si>
    <t>L1-KT5135Y</t>
  </si>
  <si>
    <t>TK-5135Y, 1T02PAANL0</t>
  </si>
  <si>
    <t>L1-KT5140BK</t>
  </si>
  <si>
    <t>TK-5140, 1T022NR0NL0</t>
  </si>
  <si>
    <t>Kyocera ECOSYS M6030cdn, M6030cdn/KL3, M6530cdn, M6530cdn/KL3, P6130cdn, P6130cdn/KL3</t>
  </si>
  <si>
    <t>L1-KT5140C</t>
  </si>
  <si>
    <t>TK-5140, 1T022NRCNL0</t>
  </si>
  <si>
    <t>L1-KT5140M</t>
  </si>
  <si>
    <t>TK-5140, 1T022NRBNL0</t>
  </si>
  <si>
    <t>L1-KT5140Y</t>
  </si>
  <si>
    <t>TK-5140, 1T022NRANL0</t>
  </si>
  <si>
    <t>L1-KT5150B</t>
  </si>
  <si>
    <t>TK-5150, 1T022NS0NL0</t>
  </si>
  <si>
    <t>Kyocera ECOSYS M6035cidn, M6035cidn/KL3, M6535cidn, M6535cidn/KL3, P6035cdn, P6035cdn/KL3</t>
  </si>
  <si>
    <t>L1-KT5150C</t>
  </si>
  <si>
    <t>TK-5150, 1T022NSCNL0</t>
  </si>
  <si>
    <t>L1-KT5150M</t>
  </si>
  <si>
    <t>TK-5150, 1T022NSBNL0</t>
  </si>
  <si>
    <t>L1-KT5150Y</t>
  </si>
  <si>
    <t>TK-5150, 1T022NSANL0</t>
  </si>
  <si>
    <t>L1-KT5195B</t>
  </si>
  <si>
    <t>TK-5195, 1T02R40NL0</t>
  </si>
  <si>
    <t>Kyocera Ecosys ECOSYS M 5526 cdn, ECOSYS M 5526 cdw, ECOSYS P 5026 cdn, ECOSYS P 5026 cdw</t>
  </si>
  <si>
    <t>L1-KT5195C</t>
  </si>
  <si>
    <t>TK-5195, 1T02R4CNL0</t>
  </si>
  <si>
    <t>L1-KT5195M</t>
  </si>
  <si>
    <t>TK-5195, 1T02R4BNL0</t>
  </si>
  <si>
    <t>L1-KT5195Y</t>
  </si>
  <si>
    <t>TK-5195, 1T02R4ANL0</t>
  </si>
  <si>
    <t>L1-KT5240B</t>
  </si>
  <si>
    <t>TK-5240, 1T02R70NL0</t>
  </si>
  <si>
    <t>L1-KT5240C</t>
  </si>
  <si>
    <t>TK-5240, 1T02R7CNL0</t>
  </si>
  <si>
    <t>L1-KT5240M</t>
  </si>
  <si>
    <t>TK-5240, 1T02R7BNL0</t>
  </si>
  <si>
    <t>L1-KT5240Y</t>
  </si>
  <si>
    <t>TK-5240, 1T02R7ANL0</t>
  </si>
  <si>
    <t>L1-KT5280B</t>
  </si>
  <si>
    <t>TK-5280, T02TW0NL0</t>
  </si>
  <si>
    <t>Kyocera Ecosys ECOSYS M 6235 cidn, ECOSYS M 6235 cidnt, ECOSYS M 6635 cidn, ECOSYS P 6235 cdn</t>
  </si>
  <si>
    <t>L1-KT5280C</t>
  </si>
  <si>
    <t>TK-5280, T02TWCNL0</t>
  </si>
  <si>
    <t>L1-KT5280M</t>
  </si>
  <si>
    <t>TK-5280, T02TWBNL0</t>
  </si>
  <si>
    <t>L1-KT5280Y</t>
  </si>
  <si>
    <t>TK-5280, T02TWANL0</t>
  </si>
  <si>
    <t>L1-KT540B</t>
  </si>
  <si>
    <t>TK-540</t>
  </si>
  <si>
    <t>Kyocera FS-C5100DN</t>
  </si>
  <si>
    <t>L1-KT540C</t>
  </si>
  <si>
    <t>L1-KT540M</t>
  </si>
  <si>
    <t>L1-KT540Y</t>
  </si>
  <si>
    <t>L1-KT55</t>
  </si>
  <si>
    <t>TK-55, 370QC0KX</t>
  </si>
  <si>
    <t>Kyocera FS-1920, Kyocera FS-1920 D, Kyocera FS-1920 DN, Kyocera FS-1920 DTN, Kyocera FS-1920 N, Kyocera FS-1920 Series, Kyocera FS-1920 T, Kyocera FS-1920 TN</t>
  </si>
  <si>
    <t>L1-KT550B</t>
  </si>
  <si>
    <t>TK-550, 1T02HM0EU0</t>
  </si>
  <si>
    <t>Kyocera FS-C 5200 DN</t>
  </si>
  <si>
    <t>00-KT560B</t>
  </si>
  <si>
    <t>TK-560, 561, 562,  564</t>
  </si>
  <si>
    <t>KYOCERA MITA PRINTER FS-C5305DN / 5300</t>
  </si>
  <si>
    <t>00-KT560C</t>
  </si>
  <si>
    <t>00-KT560M</t>
  </si>
  <si>
    <t>00-KT560Y</t>
  </si>
  <si>
    <t>L1-KT570B</t>
  </si>
  <si>
    <t>TK-570</t>
  </si>
  <si>
    <t>Kyocera FS-C4500 C4500DN FS-C 5400 DN</t>
  </si>
  <si>
    <t>L1-KT570C</t>
  </si>
  <si>
    <t>L1-KT570M</t>
  </si>
  <si>
    <t>L1-KT570Y</t>
  </si>
  <si>
    <t>00-KT580B</t>
  </si>
  <si>
    <t>TK-580, 581, 582, 584</t>
  </si>
  <si>
    <t>KYOCERA MITA PRINTER FS-5105DN / 5205DN</t>
  </si>
  <si>
    <t>00-KT580C</t>
  </si>
  <si>
    <t>00-KT580M</t>
  </si>
  <si>
    <t>00-KT580Y</t>
  </si>
  <si>
    <t>L1-KT590B</t>
  </si>
  <si>
    <t>TK-590, 591, 592, 594</t>
  </si>
  <si>
    <t>KYOCERA MITA PRINTER FS-C2026 / C2126MFP</t>
  </si>
  <si>
    <t>L1-KT590C</t>
  </si>
  <si>
    <t>L1-KT590M</t>
  </si>
  <si>
    <t>L1-KT590Y</t>
  </si>
  <si>
    <t>L1-KT6305B</t>
  </si>
  <si>
    <t>TK-6305, 1T02LH0NL1</t>
  </si>
  <si>
    <t>Kyocera TASKalfa 3500i, TASKalfa 3501i, TASKalfa 4500i, TASKalfa 4501i, TASKalfa 5500i, TASKalfa 5501i, Toner pour Copystar CS3500i, CS4500i, CS5500i</t>
  </si>
  <si>
    <t>L1-KT65</t>
  </si>
  <si>
    <t>TK-65, 370QD0KX</t>
  </si>
  <si>
    <t>Kyocera FS-3820, Kyocera FS-3820 DN, Kyocera FS-3820 N, Kyocera FS-3820 Series, Kyocera FS-3830, Kyocera FS-3830 DN, Kyocera FS-3830 DTN, Kyocera FS-3830 N, Kyocera FS-3830 Series, Kyocera FS-3830 TN</t>
  </si>
  <si>
    <t>L1-KT710</t>
  </si>
  <si>
    <t>TK-710, 1T02G10EU0</t>
  </si>
  <si>
    <t>Kyocera FS-9130, FS-9130dn, FS-9530, FS-9530dn</t>
  </si>
  <si>
    <t>00-KT715</t>
  </si>
  <si>
    <t>TK-715, 717, 718</t>
  </si>
  <si>
    <t>KYOCERA MITA COPIER KM-3050 / 4050 / 5050 / 420i / 520i</t>
  </si>
  <si>
    <t>L1-KT820C</t>
  </si>
  <si>
    <t>TK-820</t>
  </si>
  <si>
    <t>Kyocera FS-C 8100 DN</t>
  </si>
  <si>
    <t>L1-KT820M</t>
  </si>
  <si>
    <t>00-KT8305B</t>
  </si>
  <si>
    <t>TK-8305</t>
  </si>
  <si>
    <t>KYOCERA MITA</t>
  </si>
  <si>
    <t>00-KT8305C</t>
  </si>
  <si>
    <t>00-KT8305M</t>
  </si>
  <si>
    <t>00-KT8305Y</t>
  </si>
  <si>
    <t>00-KT8325B</t>
  </si>
  <si>
    <t>TK-8325, 1T02NP0NL0</t>
  </si>
  <si>
    <t>Kyocera TASKalfa 2551 ci</t>
  </si>
  <si>
    <t>00-KT8325C</t>
  </si>
  <si>
    <t>TK-8325, 1T02NPCNL0</t>
  </si>
  <si>
    <t>00-KT8325M</t>
  </si>
  <si>
    <t>TK-8325, 1T02NPBNL0</t>
  </si>
  <si>
    <t>00-KT8325Y</t>
  </si>
  <si>
    <t>TK-8325, 1T02NPANL0</t>
  </si>
  <si>
    <t>L1-KT8345B</t>
  </si>
  <si>
    <t>TK-8345, 1T02L70NL0</t>
  </si>
  <si>
    <t>Kyocera TASKalfa 2552 ci</t>
  </si>
  <si>
    <t>L1-KT8345C</t>
  </si>
  <si>
    <t>TK-8345, 1T02L7CNL1</t>
  </si>
  <si>
    <t>L1-KT8345M</t>
  </si>
  <si>
    <t>TK-8345, 1T02L7BNL1</t>
  </si>
  <si>
    <t>L1-KT8345Y</t>
  </si>
  <si>
    <t>TK-8345, 1T02L7ANL1</t>
  </si>
  <si>
    <t>L1-KT8505B</t>
  </si>
  <si>
    <t>TK-8505, 1T02LC0NLC</t>
  </si>
  <si>
    <t>Kyocera TASKalfa 4550ci, 4551ci, 5500ci, 5550ci, 5551ci</t>
  </si>
  <si>
    <t>00-KT8507B</t>
  </si>
  <si>
    <t>TK-8507</t>
  </si>
  <si>
    <t>00-KT8507C</t>
  </si>
  <si>
    <t>00-KT8507M</t>
  </si>
  <si>
    <t>00-KT8507Y</t>
  </si>
  <si>
    <t>L1-KT855B</t>
  </si>
  <si>
    <t>TK-855, 1T02H70EU0</t>
  </si>
  <si>
    <t>Kyocera TASKALFA 400CI / 500CI / 552CI</t>
  </si>
  <si>
    <t>L1-KT855C</t>
  </si>
  <si>
    <t>TK-855, 1T02H7CEU0</t>
  </si>
  <si>
    <t>L1-KT855M</t>
  </si>
  <si>
    <t>TK-855, 1T02H7BEU0</t>
  </si>
  <si>
    <t>L1-KT855Y</t>
  </si>
  <si>
    <t>TK-855, 1T02H7AEU0</t>
  </si>
  <si>
    <t>00-KT865B</t>
  </si>
  <si>
    <t>TK-865</t>
  </si>
  <si>
    <t>Kyocera TASKalfa 250 ci,TASKalfa 300 ci</t>
  </si>
  <si>
    <t>00-KT865C</t>
  </si>
  <si>
    <t>00-KT865M</t>
  </si>
  <si>
    <t>00-KT865Y</t>
  </si>
  <si>
    <t>00-KT867B</t>
  </si>
  <si>
    <t>TK-867</t>
  </si>
  <si>
    <t>00-KT867C</t>
  </si>
  <si>
    <t>00-KT867M</t>
  </si>
  <si>
    <t>00-KT867Y</t>
  </si>
  <si>
    <t>L1-KT880B</t>
  </si>
  <si>
    <t>TK-880</t>
  </si>
  <si>
    <t>Kyocera FS-C 8500 DN</t>
  </si>
  <si>
    <t>L1-KT895B</t>
  </si>
  <si>
    <t>TK-895, 1T02K00NL0</t>
  </si>
  <si>
    <t>Kyocera FS-C8020MFP, FS-C8025MFP, FS-C8520MFP, FS-C8525MFP</t>
  </si>
  <si>
    <t>L1-KT895C</t>
  </si>
  <si>
    <t>TK-895, 1T02K0CNL0</t>
  </si>
  <si>
    <t>L1-KT895M</t>
  </si>
  <si>
    <t>TK-895, 1T02K0BNL0</t>
  </si>
  <si>
    <t>L1-KT895Y</t>
  </si>
  <si>
    <t>TK-895, 1T02K0ANL0</t>
  </si>
  <si>
    <t>Kyocera TK-1160</t>
  </si>
  <si>
    <t>L1-KT3170</t>
  </si>
  <si>
    <t>Kyocera TK-3170, 1T02T80NL0</t>
  </si>
  <si>
    <t>KYOCERA® ECOSYS P3050DN, P3050DN/KL3, P3055DN, P3055DN/KL3, P3060DN, P3060DN/KL3</t>
  </si>
  <si>
    <t>L1-KT5230B</t>
  </si>
  <si>
    <t>Kyocera TK-5230K, 1T02R90NL0</t>
  </si>
  <si>
    <t>Kyocera ECOSYS M 5521 cdn, M 5521 cdw, P 5021, P 5021 Series, P 5021 cdn, P 5021 cdw</t>
  </si>
  <si>
    <t>L1-KT5230C</t>
  </si>
  <si>
    <t>Kyocera TK-5230C, 1T02R9CNL0</t>
  </si>
  <si>
    <t>L1-KT5230M</t>
  </si>
  <si>
    <t>Kyocera TK-5230M, 1T02R9BNL0</t>
  </si>
  <si>
    <t>L1-KT5230Y</t>
  </si>
  <si>
    <t>Kyocera TK-5230Y, 1T02R9ANL0</t>
  </si>
  <si>
    <t>OKI</t>
  </si>
  <si>
    <t>L1-OT110B</t>
  </si>
  <si>
    <t>OKI C110, C130n, MC160n</t>
  </si>
  <si>
    <t>L1-OT110C</t>
  </si>
  <si>
    <t>L1-OT110M</t>
  </si>
  <si>
    <t>L1-OT110Y</t>
  </si>
  <si>
    <t>L1-OT2500</t>
  </si>
  <si>
    <t>OKI B2500mfp, B2520mfp, B2540mfp, Okifax2510, OkiOffice 2510, OkiOffice 2530</t>
  </si>
  <si>
    <t>L1-OT260</t>
  </si>
  <si>
    <t>OKI MB260, MB280, MB290</t>
  </si>
  <si>
    <t>L1-OT301B</t>
  </si>
  <si>
    <t>OKI C301dn, C321dn, MC342dnw, MC332dn, MC342dn, MC342dnw</t>
  </si>
  <si>
    <t>L1-OT301C</t>
  </si>
  <si>
    <t>L1-OT301M</t>
  </si>
  <si>
    <t>L1-OT301Y</t>
  </si>
  <si>
    <t>L1-OT310B</t>
  </si>
  <si>
    <t>OKI C310dn, C330dn, C331dn, C510dn, C511dn, C530dn, C531dn, MC351dn, MC352dn, MC361dn, MC362dn, MC561dn, MC562dn, MC562dnw</t>
  </si>
  <si>
    <t>L1-OT310C</t>
  </si>
  <si>
    <t>L1-OT310M</t>
  </si>
  <si>
    <t>L1-OT310Y</t>
  </si>
  <si>
    <t>L1-OD3100B</t>
  </si>
  <si>
    <t>OKI C3100, C3200</t>
  </si>
  <si>
    <t>L1-OD5100B</t>
  </si>
  <si>
    <t>OKI C5100, C5100n, C5150n, C5200, C5200n, C5200ne, C5300dn, C5300n, C5300nccs, C5400, C5400dn, C5400dtn, C5400n, C5400tn</t>
  </si>
  <si>
    <t>L1-OD5100C</t>
  </si>
  <si>
    <t>L1-OD5100M</t>
  </si>
  <si>
    <t>L1-OD5100Y</t>
  </si>
  <si>
    <t>L1-OT3100/5100B</t>
  </si>
  <si>
    <t>OKI C3100, C3200, C5100, C5100n, C5150n, C5200, C5200n, C5200ne, C5300dn, C5300n, C5300nccs, C5400, C5400dn, C5400dtn, C5400n, C5400tn</t>
  </si>
  <si>
    <t>L1-OT3100/5100C</t>
  </si>
  <si>
    <t>L1-OT3100/5100M</t>
  </si>
  <si>
    <t>L1-OT3100/5100Y</t>
  </si>
  <si>
    <t>L1-OT3300B</t>
  </si>
  <si>
    <t>OKI DATA C3300, 3400, 3450, 3600</t>
  </si>
  <si>
    <t>L1-OT3300C</t>
  </si>
  <si>
    <t>L1-OT3300M</t>
  </si>
  <si>
    <t>L1-OT3300Y</t>
  </si>
  <si>
    <t>L1-OD3300B</t>
  </si>
  <si>
    <t>OKI C3300, C3300n, C3400, C3400n, C3450, C3450n, C3600, C3600n</t>
  </si>
  <si>
    <t>L1-OD3300C</t>
  </si>
  <si>
    <t>L1-OD3300M</t>
  </si>
  <si>
    <t>L1-OD3300Y</t>
  </si>
  <si>
    <t>L1-OT332B</t>
  </si>
  <si>
    <t>Oki C 332 DN / MC 363 DN, 363 DNW, 363 N</t>
  </si>
  <si>
    <t>L1-OT332C</t>
  </si>
  <si>
    <t>L1-OT332M</t>
  </si>
  <si>
    <t>L1-OT332Y</t>
  </si>
  <si>
    <t>L1-OT3520B</t>
  </si>
  <si>
    <t>OKI C3520, C3530n MFP, C3530 MFP, C3520 MFP, MC360, MC350</t>
  </si>
  <si>
    <t>L1-OT3520C</t>
  </si>
  <si>
    <t>L1-OT3520M</t>
  </si>
  <si>
    <t>L1-OT3520Y</t>
  </si>
  <si>
    <t>L1-OD3520B</t>
  </si>
  <si>
    <t>Oki C 3520 MFP, 3530 MFP, 3530 n MFP / MC 350, 360</t>
  </si>
  <si>
    <t>L1-OD3520C</t>
  </si>
  <si>
    <t>L1-OD3520M</t>
  </si>
  <si>
    <t>L1-OD3520Y</t>
  </si>
  <si>
    <t>L1-OT401</t>
  </si>
  <si>
    <t>OKI B401d, B401dn, MB441, MB451, MB451dn, MB451dnw, MB451w</t>
  </si>
  <si>
    <t>L1-OD401</t>
  </si>
  <si>
    <t>OKI B401 D, B401 DN, MB441, MB451, MB451 DN, MB451 DNW, MB451 W</t>
  </si>
  <si>
    <t>L1-OT410</t>
  </si>
  <si>
    <t>OKI B410dn, B420dn, B430dn, B440, MB470</t>
  </si>
  <si>
    <t>L1-OD410</t>
  </si>
  <si>
    <t>OKI B400, B410, B410d, B410dn, B420dn, B430d, B430dn, B440dn, MB460, MB460 L, MB470, MB480</t>
  </si>
  <si>
    <t>L1-OT411</t>
  </si>
  <si>
    <t>44574702, 44574902</t>
  </si>
  <si>
    <t>OKI DATA B 411D, 411DN, 431D, 431DN</t>
  </si>
  <si>
    <t>L1-OD411</t>
  </si>
  <si>
    <t>OKI B411d, 411dn, 412dn, 431d, 431DN, 431DN, 432dn, 512dn, COREFIDO B411dnB, B431DN, MB 461, 461-L, 471, 471-L, 471W, 472dnw, 491dn, 492dn</t>
  </si>
  <si>
    <t>L1-OT412</t>
  </si>
  <si>
    <t>Oki B 412 DN, 432 DN, 512 DN, MB 562 dnw, 472 dnw, 492 dn</t>
  </si>
  <si>
    <t>L1-OT4131</t>
  </si>
  <si>
    <t>Oki ES 4131, 4131 Series, 4131 dn, 4131 n, 4161 MFP, 4191 MFP</t>
  </si>
  <si>
    <t>L1-OT4192</t>
  </si>
  <si>
    <t>Oki ES 4132 dn, 4192 MFP, 4192 dn, 5100 Series, 5112 dn, 5162 LP, 5162 MFP, 5162 Series, 5162 dn, 5162 dnw</t>
  </si>
  <si>
    <t>L1-OD4131</t>
  </si>
  <si>
    <t>OKI ES 4131, 4131 dn, 4131 n, 4132 dn, 4161 MFP, 4191 MFP, 4192 MFP, 4192 dn, 5112 dn, 5162 LP, 5162 dn, 5162dnw</t>
  </si>
  <si>
    <t>L1-OT431</t>
  </si>
  <si>
    <t>Oki B431D, B431DN, B431DN, MB471, MB491, B471W, MB491Plus, MB461, MB491 Plus LP</t>
  </si>
  <si>
    <t>L1-OT432</t>
  </si>
  <si>
    <t>L1-OT432X</t>
  </si>
  <si>
    <t>Oki B 432 DN, 512 DN, MB 492 dn, 562 dnw</t>
  </si>
  <si>
    <t>L1-OT4200</t>
  </si>
  <si>
    <t>01103402, Type 9</t>
  </si>
  <si>
    <t>OKI B 4350 N PS, 4500, 4300 N PS, 4300, 4200, 4300 N, 4300 NPS, 4100, 4250, 4350, 4250 N, 4350 N, 4350 PS</t>
  </si>
  <si>
    <t>L1-OT4300</t>
  </si>
  <si>
    <t>OKI B4300, B4300n, B4300n PS, B4350, B4350n, B4350n PS, B4350ps, B4500, B4500n, B4550, B4550n</t>
  </si>
  <si>
    <t>L1-OT4400</t>
  </si>
  <si>
    <t>OKI B4400, B4400n, B4500, B4500n, B4550, B4550n, B4600, B4600n, B4600nps, B4600ps</t>
  </si>
  <si>
    <t>L1-OD4400</t>
  </si>
  <si>
    <t>L1-OT510B</t>
  </si>
  <si>
    <t>OKI C510dn, C530dn, MC561dn</t>
  </si>
  <si>
    <t>L1-OT510C</t>
  </si>
  <si>
    <t>L1-OT510M</t>
  </si>
  <si>
    <t>L1-OT510Y</t>
  </si>
  <si>
    <t>L1-OT532B</t>
  </si>
  <si>
    <t>Oki 46490608</t>
  </si>
  <si>
    <t>Oki C 532 DN, C 542 DN, C 563 DN, MC 573 DN</t>
  </si>
  <si>
    <t>L1-OT532C</t>
  </si>
  <si>
    <t>Oki 46490607</t>
  </si>
  <si>
    <t>L1-OT532M</t>
  </si>
  <si>
    <t>Oki 46490606</t>
  </si>
  <si>
    <t>L1-OT532Y</t>
  </si>
  <si>
    <t>Oki 46490605</t>
  </si>
  <si>
    <t>L1-OT5430M</t>
  </si>
  <si>
    <t>OKI  ES 3451 / 3452 / 5430 / 5461</t>
  </si>
  <si>
    <t>L1-OT5431B</t>
  </si>
  <si>
    <t>OKI ES3452dn, ES5431dn, ES5462dn</t>
  </si>
  <si>
    <t>L1-OT5600B</t>
  </si>
  <si>
    <t>OKI C 5600, 5700, 5600 N, 5600 DN, 5700 N, 5700 DN</t>
  </si>
  <si>
    <t>L1-OT5600C</t>
  </si>
  <si>
    <t>L1-OT5600M</t>
  </si>
  <si>
    <t>L1-OT5600Y</t>
  </si>
  <si>
    <t>L1-OD5600B</t>
  </si>
  <si>
    <t>OKI C5600, C5600dn, C5600n, C5700, C5700dn, C5700n, C5500N, C5550MFP, C5550N MFP, C5800, C5800DN, C5800LDN, C5800N, C5900, C5900CDTN, C5900DN, C5900DTN, C5900N, C5650, C5650DN, C5750, C5750DN, C5750N, C5850, C5850DN, C5850N, C5950, C5950CDTN, C5950DN, C5950DTN, C5950N</t>
  </si>
  <si>
    <t>L1-OD5600C</t>
  </si>
  <si>
    <t>L1-OD5600M</t>
  </si>
  <si>
    <t>L1-OD5600Y</t>
  </si>
  <si>
    <t>L1-OT5650B</t>
  </si>
  <si>
    <t>OKI DATA C 5650 N, 5750 N, 5650 DN, 5750 DN</t>
  </si>
  <si>
    <t>L1-OT5650C</t>
  </si>
  <si>
    <t>L1-OT5650M</t>
  </si>
  <si>
    <t>L1-OT5650Y</t>
  </si>
  <si>
    <t>L1-OT5800B</t>
  </si>
  <si>
    <t>OKI C5550n, C5550 MFP, C5550n MFP, C5800, C5800dn, C5800ldn, C5800n, C5900, C5900cdtn, C5900dn, C5900dtn, C5900n</t>
  </si>
  <si>
    <t>L1-OT5800C</t>
  </si>
  <si>
    <t>L1-OT5800M</t>
  </si>
  <si>
    <t>L1-OT5800Y</t>
  </si>
  <si>
    <t>L1-OT5850B_U</t>
  </si>
  <si>
    <t>OKI DATA C5850, C5950 / MC 560</t>
  </si>
  <si>
    <t>L1-OT5850C_U</t>
  </si>
  <si>
    <t>L1-OT5850M_U</t>
  </si>
  <si>
    <t>L1-OT5850Y_U</t>
  </si>
  <si>
    <t>L1-OD610B</t>
  </si>
  <si>
    <t>OKI C610dn, 610dtn, 610n</t>
  </si>
  <si>
    <t>L1-OD610C</t>
  </si>
  <si>
    <t>L1-OD610M</t>
  </si>
  <si>
    <t>L1-OD610Y</t>
  </si>
  <si>
    <t>L1-OT610B</t>
  </si>
  <si>
    <t>OKI C610, C610dn, C610dtn, C610n</t>
  </si>
  <si>
    <t>L1-OT610C</t>
  </si>
  <si>
    <t>L1-OT610M</t>
  </si>
  <si>
    <t>L1-OT610Y</t>
  </si>
  <si>
    <t>L1-OT612B</t>
  </si>
  <si>
    <t>Oki C 612 DN, 612 N, 612 Series</t>
  </si>
  <si>
    <t>L1-OT612C</t>
  </si>
  <si>
    <t>L1-OT612M</t>
  </si>
  <si>
    <t>L1-OT612Y</t>
  </si>
  <si>
    <t>L1-OT6200</t>
  </si>
  <si>
    <t>OKI B6200, B6200dn, B6200n, B6250, B6250dn, B6250n, B6300, B6300dn, B6300n</t>
  </si>
  <si>
    <t>L1-OT6300</t>
  </si>
  <si>
    <t>Oki B 6300, Oki B 6300 DN, Oki B 6300 N, Oki B 6300 Series</t>
  </si>
  <si>
    <t>L1-OT6500</t>
  </si>
  <si>
    <t>OKI B6500, B6500DN, B6500DTN, B6500N</t>
  </si>
  <si>
    <t>L1-OT710B</t>
  </si>
  <si>
    <t>OKI C710n, C710dtn, C710dn, C711n, C711dtn, C711dn, C711dm, C711cdtn</t>
  </si>
  <si>
    <t>L1-OT710C</t>
  </si>
  <si>
    <t>L1-OT710M</t>
  </si>
  <si>
    <t>L1-OT710Y</t>
  </si>
  <si>
    <t>L1-OD711B</t>
  </si>
  <si>
    <t>OKI C711cdtn, C711dm, C711dn, C711dtn, C711n</t>
  </si>
  <si>
    <t>L1-OD711C</t>
  </si>
  <si>
    <t>L1-OD711M</t>
  </si>
  <si>
    <t>L1-OD711Y</t>
  </si>
  <si>
    <t>L1-OT712B</t>
  </si>
  <si>
    <t>Oki C 712 DN, 712 N, 712 Series</t>
  </si>
  <si>
    <t>L1-OT712C</t>
  </si>
  <si>
    <t>L1-OT712M</t>
  </si>
  <si>
    <t>L1-OT712Y</t>
  </si>
  <si>
    <t>L1-OT730</t>
  </si>
  <si>
    <t>OKI B710dn, B710n, B720dn, B720n, B730n, B730dn</t>
  </si>
  <si>
    <t>L1-OT731</t>
  </si>
  <si>
    <t>L1-OT801B</t>
  </si>
  <si>
    <t>OKI C801n, C801dn, C821dn, C821n</t>
  </si>
  <si>
    <t>L1-OT801C</t>
  </si>
  <si>
    <t>L1-OT801M</t>
  </si>
  <si>
    <t>L1-OT801Y</t>
  </si>
  <si>
    <t>L1-OT810B</t>
  </si>
  <si>
    <t>OKI C810, C810dn, C810dtn, C830, C830dn, C830cdtn</t>
  </si>
  <si>
    <t>L1-OT810C</t>
  </si>
  <si>
    <t>L1-OT810M</t>
  </si>
  <si>
    <t>L1-OT810Y</t>
  </si>
  <si>
    <t>L1-OD810B</t>
  </si>
  <si>
    <t>L1-OD810C</t>
  </si>
  <si>
    <t>L1-OD810M</t>
  </si>
  <si>
    <t>L1-OD810Y</t>
  </si>
  <si>
    <t>L1-OT822B</t>
  </si>
  <si>
    <t>Oki C 822 DTN, 822 DN, 822 N, 822 Series</t>
  </si>
  <si>
    <t>L1-OT822C</t>
  </si>
  <si>
    <t>L1-OT822M</t>
  </si>
  <si>
    <t>L1-OT822Y</t>
  </si>
  <si>
    <t>L1-OD822B</t>
  </si>
  <si>
    <t>Oki C 822 DTN, 831 N, 841 N, 822 DN, 822 N, 841 DN, 841 DTN, 831 DTN, 840 Series, 831 DN, 831 Series, 831 DM, 822 Series</t>
  </si>
  <si>
    <t>L1-OD822C</t>
  </si>
  <si>
    <t>L1-OD822M</t>
  </si>
  <si>
    <t>L1-OD822Y</t>
  </si>
  <si>
    <t>L1-OT823B</t>
  </si>
  <si>
    <t>Oki C 823 DN, 823 N, 823 Series, 833 DN, 833 DT, 833 N, 833 Series, 843 dn</t>
  </si>
  <si>
    <t>L1-OT823C</t>
  </si>
  <si>
    <t>L1-OT823M</t>
  </si>
  <si>
    <t>L1-OT823Y</t>
  </si>
  <si>
    <t>L1-OT831B</t>
  </si>
  <si>
    <t>OKI C831n, C831dn, C831dm, C831cdtn, C841n, C841dn, C841cdtn</t>
  </si>
  <si>
    <t>L1-OT831C</t>
  </si>
  <si>
    <t>L1-OT831M</t>
  </si>
  <si>
    <t>L1-OT831Y</t>
  </si>
  <si>
    <t>L1-OT833B</t>
  </si>
  <si>
    <t>Oki C 833 DN, 833 DT, 833 N, 833 Series, 843 dn</t>
  </si>
  <si>
    <t>L1-OT833C</t>
  </si>
  <si>
    <t>L1-OT833M</t>
  </si>
  <si>
    <t>L1-OT833Y</t>
  </si>
  <si>
    <t>L1-OT851B</t>
  </si>
  <si>
    <t>OKI MC851CDTN, MC851CDXN, MC851DN, MC851DN Plus, MC861CDTN, MC861CDTN Plus, MC861CDXN, MC861CDXN Plus, MC861DN, MC861DN Plus, MC862CDTN, MC862CDXN, MC862DN</t>
  </si>
  <si>
    <t>L1-OT851C</t>
  </si>
  <si>
    <t>L1-OT851M</t>
  </si>
  <si>
    <t>L1-OT851Y</t>
  </si>
  <si>
    <t>L1-OT860B</t>
  </si>
  <si>
    <t>OKI MC860, MC860dn, MC860cdtn, MC860CDXN</t>
  </si>
  <si>
    <t>L1-OT860C</t>
  </si>
  <si>
    <t>L1-OT860M</t>
  </si>
  <si>
    <t>L1-OT860Y</t>
  </si>
  <si>
    <t>L1-OT8600B</t>
  </si>
  <si>
    <t>OKI C8600cdtn, C8600dn, C8600dtn, C8600n, C8800cdtn, C8800dn, C8800dtn, C8800n</t>
  </si>
  <si>
    <t>L1-OT8600C</t>
  </si>
  <si>
    <t>L1-OT8600M</t>
  </si>
  <si>
    <t>L1-OT8600Y</t>
  </si>
  <si>
    <t>L1-OT873B</t>
  </si>
  <si>
    <t>Oki MC 870 Series, 873 Series, 873 dn, 873 dnc, 873 dnct, 873 dnv, 873 dnx</t>
  </si>
  <si>
    <t>L1-OT873C</t>
  </si>
  <si>
    <t>L1-OT873M</t>
  </si>
  <si>
    <t>L1-OT873Y</t>
  </si>
  <si>
    <t>L1-OT910M</t>
  </si>
  <si>
    <t>Lexmark C910, C910DN, C910FN, C910iN, C910N, C912, C912DN, C912FN, C912N</t>
  </si>
  <si>
    <t>L1-OD9600B</t>
  </si>
  <si>
    <t>OKI C9600dn, 9600hdtn, 9600hn Color Signage, 9600n, 9650dn, 9650hdn, 9650hdtn, 9650n, 9800hdn, 9800hdtn</t>
  </si>
  <si>
    <t>L1-OD9600C</t>
  </si>
  <si>
    <t>L1-OD9600M</t>
  </si>
  <si>
    <t>L1-OD9600Y</t>
  </si>
  <si>
    <t>L1-OT9600B</t>
  </si>
  <si>
    <t>OKI C9600, C9600dn, C9600hdn, C9600hdtn, C9600n, C9600xf, C9600xp Pro, C9600xf Pro Lite, C9650dn, C9650 Express, C9650hdn, C9650hdtn, C9650n, C9800, C9800ga, C9800hdn, C9800hdtn, C9800mfp, C9850hdtn, C9850hn, C9850mfp</t>
  </si>
  <si>
    <t>L1-OT9600C</t>
  </si>
  <si>
    <t>L1-OT9600M</t>
  </si>
  <si>
    <t>L1-OT9600Y</t>
  </si>
  <si>
    <t>L1-OT201C</t>
  </si>
  <si>
    <t>B00730</t>
  </si>
  <si>
    <t>Olivetti D-Color MF 250, MF 201 Plus, MF 201</t>
  </si>
  <si>
    <t>L1-OT201M</t>
  </si>
  <si>
    <t>B00729</t>
  </si>
  <si>
    <t>L1-OT201Y</t>
  </si>
  <si>
    <t>B00728</t>
  </si>
  <si>
    <t>L1-OT439</t>
  </si>
  <si>
    <t>B0439</t>
  </si>
  <si>
    <t>Olivetti d-Copia 120, d-Copia 120D, d-Copia 150, d-Copia 150D</t>
  </si>
  <si>
    <t>L1-OT911</t>
  </si>
  <si>
    <t>27B0911</t>
  </si>
  <si>
    <t>Olivetti PG L 2135, L 2335, L 2435</t>
  </si>
  <si>
    <t>Panasonic</t>
  </si>
  <si>
    <t>L1-PT10K</t>
  </si>
  <si>
    <t>DQTU10K</t>
  </si>
  <si>
    <t>Panasonic DP-8016, DP-8020, DP-8020E</t>
  </si>
  <si>
    <t>L1-PT3350</t>
  </si>
  <si>
    <t>UG3350</t>
  </si>
  <si>
    <t>Panasonic Panafax UF-580, Panafax UF-585, Panafax UF-590, Panafax UF-595, Panafax UF-790 Kyocera KM-F650 Copystar KM-F650</t>
  </si>
  <si>
    <t>L1-PT3380</t>
  </si>
  <si>
    <t>UG3380</t>
  </si>
  <si>
    <t>Panasonic DX-600, DX-800, Panafax UF-5100, Panafax UF-5300, Panafax UF-6000, Panafax UF-6100, Panafax UF-6300, Panafax UF-580, Panafax UF-585, Panafax UF-590, Panafax UF-595, Panafax UF-790 / Kyocera KM-F650 / Copystar KM-F650</t>
  </si>
  <si>
    <t>L1-PT411X</t>
  </si>
  <si>
    <t>FAT-411X</t>
  </si>
  <si>
    <t>Panasonic KX-MB1900, KX-MB2000, KX-MB2000G, KX-MB2001GB, KX-MB2010, KX-MB2020, KX-MB2025, KX-MB2025PD, KX-MB2030, KX-MB2030G-W, KX-MB2030PD, KX-MB2035, KX-MB2061, KX-MB2061PD</t>
  </si>
  <si>
    <t>L1-PT84</t>
  </si>
  <si>
    <t>XFL511G , XFA84</t>
  </si>
  <si>
    <t>Panasonic FAD-84</t>
  </si>
  <si>
    <t>L1-PTPFA822</t>
  </si>
  <si>
    <t>PFA822, 253109266</t>
  </si>
  <si>
    <t>Philips LaserMFD 6020 W, 6050 W, 6080, 6020, 6050, 6000 Series / LFF 6050, LFF 6080, LFF 6020, LFF 6000 Series</t>
  </si>
  <si>
    <t>L1-RT100B</t>
  </si>
  <si>
    <t>Ricoh Aficio SP 100, SP 100e, SP 100SF e, SP 100SU e</t>
  </si>
  <si>
    <t>L1-RT1000B</t>
  </si>
  <si>
    <t>Ricoh SP-1000</t>
  </si>
  <si>
    <t>L1-RT1100B</t>
  </si>
  <si>
    <t>Ricoh SP-1100 SF</t>
  </si>
  <si>
    <t>L1-RT1200B</t>
  </si>
  <si>
    <t>406837, TYPE1200E</t>
  </si>
  <si>
    <t>Ricoh SP-1200</t>
  </si>
  <si>
    <t>L1-RT1220B</t>
  </si>
  <si>
    <t>888087, TYPE1220D</t>
  </si>
  <si>
    <t>Ricoh Aficio 1015, 1018, 1018 d, 1113, Infotec 4151 MF, 4181 MF, 4182 MF, Lanier 5515, 5518, 5618, LD 013</t>
  </si>
  <si>
    <t>L1-RT1230B</t>
  </si>
  <si>
    <t>Ricoh Aficio 2015 / Type 1230D</t>
  </si>
  <si>
    <t>L1-RT1250B</t>
  </si>
  <si>
    <t>885258, TYPE 1250D</t>
  </si>
  <si>
    <t>Ricoh Aficio 1013</t>
  </si>
  <si>
    <t>L1-RT1270B</t>
  </si>
  <si>
    <t>Ricoh Aficio 1515</t>
  </si>
  <si>
    <t>L1-RT150HC</t>
  </si>
  <si>
    <t>Ricoh Aficio SP 150, Aficio SP 150 SU, Aficio SP 150 SUW, Aficio SP 150 W, SP150, SP 150 S, SP 150 SF, SP 150 SU, SP 150 SUW, SP 150 W, SP 150 X, Aficio SP 150 S, Aficio SP 150 SF, Aficio SP 150 X</t>
  </si>
  <si>
    <t>L1-RT2003B</t>
  </si>
  <si>
    <t>Ricoh Aficio MP C2003 SP, Aficio MP C2003 ZSP, Aficio MP C2011 SP, Aficio MP C2503 SP, Aficio MP C2503 ZSP</t>
  </si>
  <si>
    <t>L1-RT2003C</t>
  </si>
  <si>
    <t>L1-RT2003M</t>
  </si>
  <si>
    <t>L1-RT2003Y</t>
  </si>
  <si>
    <t>L1-RT200B</t>
  </si>
  <si>
    <t>Ricoh Aficio SP200 Series, Aficio SP201, Aficio SP201N, Aficio SP201NW, Aficio SP203S, Aficio SP204SF, Aficio SP204SFN, Aficio SP204SFNW, Aficio SP204N, Aficio SP210 Series, Aficio SP211, Aficio SP211SF, Aficio SP211SU, Aficio SP212SFNW, Aficio SP212SFW, Aficio SP212SUW, Aficio SP212NW, Aficio SP212W, Aficio SP213SFNW, Aficio SP213SFW, Aficio SP213SNW, Aficio SP213SUW, Aficio SP213NW, Aficio SP213W</t>
  </si>
  <si>
    <t>L1-RT205B</t>
  </si>
  <si>
    <t>Ricoh Aficio AP-3800C</t>
  </si>
  <si>
    <t>L1-RT2051B</t>
  </si>
  <si>
    <t>Ricoh Aficio MP C2051</t>
  </si>
  <si>
    <t>L1-RT2051C</t>
  </si>
  <si>
    <t>L1-RT2051M</t>
  </si>
  <si>
    <t>L1-RT2051Y</t>
  </si>
  <si>
    <t>L1-RT2000B</t>
  </si>
  <si>
    <t>888640, 842030</t>
  </si>
  <si>
    <t>Ricoh Aficio MP C 2500, 3000, 2500 e 1, 3000 e 1, 2000, 3000 AD / NRG MP C 3000, 2500, 3000 E 1, 2500 E 1, 2000, 3000 Series, DSC 530, 525 / Infotec ISC 2525, 3030, 2525 E, 2020, 2500 Series / Gestetner MP C 3000, MP C 3000 E 1, MP C 3000 Series</t>
  </si>
  <si>
    <t>L1-RT22B</t>
  </si>
  <si>
    <t>Ricoh Aficio BP20</t>
  </si>
  <si>
    <t>L1-RT220B</t>
  </si>
  <si>
    <t>406094, 406052</t>
  </si>
  <si>
    <t>Ricoh Aficio SP C 222 dn, C 222 sf, C 221 sf, C 220 s, C 240 sf, C 221 n, C 220 n, C 220 A, C 220 Series, C 240 dn</t>
  </si>
  <si>
    <t>L1-RT220C</t>
  </si>
  <si>
    <t>406097, 406053</t>
  </si>
  <si>
    <t>L1-RT220M</t>
  </si>
  <si>
    <t>406100, 406054</t>
  </si>
  <si>
    <t>L1-RT220Y</t>
  </si>
  <si>
    <t>406106, 406055</t>
  </si>
  <si>
    <t>L1-RT2205B</t>
  </si>
  <si>
    <t>Ricoh Aficio 200/250</t>
  </si>
  <si>
    <t>L1-RT2220B</t>
  </si>
  <si>
    <t>885266, 842042</t>
  </si>
  <si>
    <t>Ricoh Aficio 1022 / Type 2220D</t>
  </si>
  <si>
    <t>L1-RT231B</t>
  </si>
  <si>
    <t>Ricoh Aficio SP C 231 sf, C 231 n, C 232 dn, C 311 n, C 312 dn, C 232 sf, C 310, C 320 dn, C 310 Series, C 230 Series, C 242 sf, C 242 dn / NRG SP C 232 SF, 231 SF, 312 DN, 311 N, 310, 310 Series, 232 DN, 230 Series, 320 DN, Aficio SP C 320 DN, Aficio SP C 232 DN / Lanier SP C 242 SF, 242 DN, 231 SF, 240 Series, 232 SF, 230 Series, 320 DN</t>
  </si>
  <si>
    <t>L1-RT231C</t>
  </si>
  <si>
    <t>L1-RT231M</t>
  </si>
  <si>
    <t>L1-RT231Y</t>
  </si>
  <si>
    <t>L1-RT245B</t>
  </si>
  <si>
    <t>Ricoh Aficio CL 4000 dn, 4000 hdn, 4000 Series, Aficio SP C 410 dn, C 411 dn, C 420 dn, C 410 Series / Lanier LP 125 CX, 126 C, 126 CX / Gestetner C 7425 HDN, 7425 DN / Rex Rotary C 7425 DN, 7425 HDN / NRG C 7425 DN, 7425 HDN / SP C 410 DN, 411 DN, 420 DN, 410 Series / Infotec Aficio SP C 410 DN, SP C 411 DN, SP C 420 DN, SP C 410 Series / IPC 2525, 3030, 2525 E, 2525 DN, 3030 E, 3030 DN, 3000 Series, 2500 Series</t>
  </si>
  <si>
    <t>L1-RT245C</t>
  </si>
  <si>
    <t>L1-RT245M</t>
  </si>
  <si>
    <t>L1-RT245Y</t>
  </si>
  <si>
    <t>L1-RT250B</t>
  </si>
  <si>
    <t>Ricoh SP C 250, C 250 e, C 250 SFw, C 250 sf, C 250 dn</t>
  </si>
  <si>
    <t>L1-RT250C</t>
  </si>
  <si>
    <t>L1-RT250M</t>
  </si>
  <si>
    <t>L1-RT250Y</t>
  </si>
  <si>
    <t>L1-RT2500B</t>
  </si>
  <si>
    <t>841040, DT2500BLK</t>
  </si>
  <si>
    <t>Ricoh Aficio MP 2500, MP 2500 AD, MP 2500 Ln, MP 2500 sp, Infotec IS 2325, Lanier LD 125</t>
  </si>
  <si>
    <t>L1-RTC2500B</t>
  </si>
  <si>
    <t>Ricoh IM C 2000, C 2000 A, C 2500, C 2500 A</t>
  </si>
  <si>
    <t>L1-RTC2500C</t>
  </si>
  <si>
    <t>L1-RTC2500M</t>
  </si>
  <si>
    <t>L1-RTC2500Y</t>
  </si>
  <si>
    <t>L1-RT2501B</t>
  </si>
  <si>
    <t>841991, TYPE2501E</t>
  </si>
  <si>
    <t>Ricoh Aficio MP 2001, MP 2001 L, MP 2001 SP, MP 2001 Series, MP 2501 L, MP 2501 SP, NRG MP 2000 Series, NRG MP 2001, NRG MP 2001 L, NRG MP 2001 SP, NRG MP 2001 Series, NRG MP 2500 Series, NRG MP 2501 L, NRG MP 2501 SP, Gestetner MP 2000 Series, Gestetner MP 2001, Gestetner MP 2001 L, Gestetner MP 2001 SP, Gestetner MP 2001 Series, Gestetner MP 2500 Series, Gestetner MP 2501 L, Gestetner MP 2501 SP, Lanier MP 2501 SP</t>
  </si>
  <si>
    <t>L1-RT252B</t>
  </si>
  <si>
    <t>Ricoh Aficio SP C252DN, Aficio SP C252SF, SP C252DN, SP C252SF</t>
  </si>
  <si>
    <t>L1-RT252C</t>
  </si>
  <si>
    <t>L1-RT252M</t>
  </si>
  <si>
    <t>L1-RT252Y</t>
  </si>
  <si>
    <t>L1-RT2550B</t>
  </si>
  <si>
    <t>Ricoh Aficio MP C 2530, 2030, 2050, 2550, 2050 spf, 2550 spf, 2550 csp   Ricoh Aficio MP C 2551 Ricoh Aficio MP C 2551 AD/ Lanier LD 520 CL, 520 C, 520 C SPF, 525 C, 525 C SPF, 625 C, 620 C, 620 Series / NRG MP C 2550 / Infotec MP C 2050, 2530, 2550, 2030, 2550 B</t>
  </si>
  <si>
    <t>L1-RT2550C</t>
  </si>
  <si>
    <t>L1-RT2550M</t>
  </si>
  <si>
    <t>L1-RT2550Y</t>
  </si>
  <si>
    <t>L1-RT277</t>
  </si>
  <si>
    <t>Ricoh Aficio SP 277 NW, 277 NWx, 277 SFNwX, 277 SNwX, 277 Series / Sp SP 277 NWx, SP 277 Nw, SP 277 SFNwX, SP 277 SNwX, SP 277 Series</t>
  </si>
  <si>
    <t>00-RT2800B</t>
  </si>
  <si>
    <t>MP2800</t>
  </si>
  <si>
    <t>RICOH MP C2800 / 3300</t>
  </si>
  <si>
    <t>00-RT2800C</t>
  </si>
  <si>
    <t>00-RT2800M</t>
  </si>
  <si>
    <t>00-RT2800Y</t>
  </si>
  <si>
    <t>L1-RT300B</t>
  </si>
  <si>
    <t>Ricoh Aficio MP C 300, 400, 400 sr, 300 sr, 401 sr, 300 ht, 401 sp, 401, 300 hw, 401 zsrsp, 401 zsp, 401 spf, 401 srsp</t>
  </si>
  <si>
    <t>L1-RT300C</t>
  </si>
  <si>
    <t>L1-RT300M</t>
  </si>
  <si>
    <t>L1-RT300Y</t>
  </si>
  <si>
    <t>00-RT3000B</t>
  </si>
  <si>
    <t>MP2500</t>
  </si>
  <si>
    <t>RICOH MPC2000/2500/3000</t>
  </si>
  <si>
    <t>00-RT3000C</t>
  </si>
  <si>
    <t>00-RT3000M</t>
  </si>
  <si>
    <t>00-RT3000Y</t>
  </si>
  <si>
    <t>L1-RT301B</t>
  </si>
  <si>
    <t>842025, 841913</t>
  </si>
  <si>
    <t>Ricoh Aficio MP301SP, MP301SPF</t>
  </si>
  <si>
    <t>L1-RT305B</t>
  </si>
  <si>
    <t>Ricoh Gestetner MP C305SP, Nashuatec MP C305SP,NRG MP C305SP, Rex Rotary MP C305SP, MP C305SPF</t>
  </si>
  <si>
    <t>L1-RT305C</t>
  </si>
  <si>
    <t>L1-RT305M</t>
  </si>
  <si>
    <t>L1-RT305Y</t>
  </si>
  <si>
    <t>L1-RT3200B</t>
  </si>
  <si>
    <t>Ricoh SP-3200</t>
  </si>
  <si>
    <t>L1-RT3205B</t>
  </si>
  <si>
    <t>885251, TYPE3205D</t>
  </si>
  <si>
    <t>Ricoh Aficio 1035/1045</t>
  </si>
  <si>
    <t>L1-RT3210B</t>
  </si>
  <si>
    <t>888182, TYPE3210D</t>
  </si>
  <si>
    <t>Ricoh Aficio 2035</t>
  </si>
  <si>
    <t>L1-RT3310B</t>
  </si>
  <si>
    <t>Ricoh Fax 3310L / Type 1260D</t>
  </si>
  <si>
    <t>L1-RT3400B</t>
  </si>
  <si>
    <t>Ricoh Aficio SP 3400 sf, 3410 sf, 3410 n, 3410 dn, 3400 n, 3400 Series / Gestetner / SP 3400 SF, SP 3410 SF, SP 3400 Series / NRG SP 3400 SF, 3410 SF, 3400 Series / Rex Rotary SP 3400 SF, 3410 SF, 3400 Series / Lanier Sp SP 3410 SF, SP 3400 N, SP 3400 Series, SP 3410 N, SP 3400 SF</t>
  </si>
  <si>
    <t>00-RT3500B</t>
  </si>
  <si>
    <t>RICOH MP C3500 / 4500</t>
  </si>
  <si>
    <t>00-RT3500C</t>
  </si>
  <si>
    <t>00-RT3500M</t>
  </si>
  <si>
    <t>00-RT3500Y</t>
  </si>
  <si>
    <t>L1-RT3500B</t>
  </si>
  <si>
    <t>Ricoh Aficio SP 3500 Series, 3510 dn, 3500 sf, 3510 sf, 3500 n, 3500 sp / Lanier Sp SP 3510 sf, SP 3510 dn, SP 3500 Series / NRG SP 3510 dn, 3500 sf, 3500 Series, 3500 sp, 3510 sf, 3500 n</t>
  </si>
  <si>
    <t>L1-RTC3500B</t>
  </si>
  <si>
    <t>Ricoh Aficio MP C 3500, 4500, 3500 e 1, 4500 e 1, 4500 AD, 3500 AD, Infotec ISC 3535, 4045, 3535 E 1 / NRG MP C 3500, 4500, 3500 E 1, 4500 E 1 / DSC 535, 545</t>
  </si>
  <si>
    <t>L1-RT3502B</t>
  </si>
  <si>
    <t>Ricoh Aficio MP C 3502 AD, 3002, 3502, 3002 AD / Lanier MP C 3502, C 3002</t>
  </si>
  <si>
    <t>L1-RT3502C</t>
  </si>
  <si>
    <t>L1-RT3502M</t>
  </si>
  <si>
    <t>L1-RT3502Y</t>
  </si>
  <si>
    <t>L1-RT3503B</t>
  </si>
  <si>
    <t>Ricoh Aficio MP C 3503 sp, 3003 sp / NRG MP C 3003 SP, 3503 SP / Lanier MP C 3003, C 3003 sp, C 3503 sp, C 3503</t>
  </si>
  <si>
    <t>L1-RT3503C</t>
  </si>
  <si>
    <t>L1-RT3503M</t>
  </si>
  <si>
    <t>L1-RT3503Y</t>
  </si>
  <si>
    <t>L1-RT400B</t>
  </si>
  <si>
    <t>400943, 403057</t>
  </si>
  <si>
    <t>Ricoh AP-400</t>
  </si>
  <si>
    <t>L1-RT4015B</t>
  </si>
  <si>
    <t>Ricoh FT-4015</t>
  </si>
  <si>
    <t>L1-RT4100B</t>
  </si>
  <si>
    <t>Ricoh Aficio SP 4100 n, 4110 n, 4110 dn, 4210 n, 4100 sf, 4110 sf, 4310 n, 4110 Series, Gestetner SP 4110 N, SP 4100 N, SP 4110 DN, SP 4100 Series, Rex Rotary SP 4110 DN, 4110 N, 4100 N, 4100 Series, NRG SP 4100 N, 4110 DN, 4110 N, 4210 N, 4100 Series, Infotec Aficio SP 4100 N, SP 4110 N, SP 4210 N, Lanier LP 136 N, 131 N, 136 N KP, SP 4310 N</t>
  </si>
  <si>
    <t>L1-RT430B</t>
  </si>
  <si>
    <t>Ricoh Aficio SP C 430 dn, C 431 dn, C 431 dn-hs Color Hotspot, C 431 dnhw, C 430 Series, C 431 dnht / NRG / Aficio SP C 430 Series, Aficio SP C 430 DN, Aficio SP C 431 DN / SP C 430 DN, 430 Series, 431 DN / Lanier LP 142 CN, 140 Series, 142 CN HS, 137 C, 137 CN</t>
  </si>
  <si>
    <t>L1-RT430C</t>
  </si>
  <si>
    <t>L1-RT430M</t>
  </si>
  <si>
    <t>L1-RT430Y</t>
  </si>
  <si>
    <t>L1-RT4500B</t>
  </si>
  <si>
    <t>Ricoh Aficio MP4000, Aficio MP3500, Aficio MP4001, Aficio MP4002, Aficio MP4500, Aficio MP5000, Aficio MP5001, Aficio MP5002</t>
  </si>
  <si>
    <t>L1-RT4500E</t>
  </si>
  <si>
    <t>Ricoh SP 3600 dn, Ricoh Aficio SP 3600, SP 3600 dn, SP 3600 sf, SP 3610 sf</t>
  </si>
  <si>
    <t>L1-RT5000B</t>
  </si>
  <si>
    <t>Ricoh Aficio MP C 5000, 4000, 4000 spf, 5000 spf, 5000 AD, 5000 Series, 4000 AD / Gestetner MP C 4000, MP C 5000 / Lanier LD 540 C, 540 C SPF, 550 C, 550 C SPF, 550 Series, 540 Series / Rex Rotary / MP C 5000, MP C 4000 / NRG MP C 5000, 4000 / Infotec MP C 5000, 4000, 5000 F, 4000 F, 5000 Series, 4000 Series</t>
  </si>
  <si>
    <t>L1-RT5000C</t>
  </si>
  <si>
    <t>L1-RT5000M</t>
  </si>
  <si>
    <t>L1-RT5000Y</t>
  </si>
  <si>
    <t>L1-RT5100</t>
  </si>
  <si>
    <t>402858, 402877</t>
  </si>
  <si>
    <t>Ricoh Aficio SP 5100N</t>
  </si>
  <si>
    <t>L1-RT6210B</t>
  </si>
  <si>
    <t>885394, TYPE6210D</t>
  </si>
  <si>
    <t>Ricoh Aficio 2060</t>
  </si>
  <si>
    <t>L1-RTFX200B</t>
  </si>
  <si>
    <t>Ricoh Aficio FX200</t>
  </si>
  <si>
    <t>L1-RTSP311</t>
  </si>
  <si>
    <t>406956, 406256</t>
  </si>
  <si>
    <t>Ricoh Aficio SP311 DN, Aficio SP311 DNW, Aficio SP311SFN, Aficio SP311SFNW</t>
  </si>
  <si>
    <t>Sagem</t>
  </si>
  <si>
    <t>L1-SAT365B</t>
  </si>
  <si>
    <t>Sagem MF 5401, 5461, 5481 N, 4461, 4440, 4591 DN, 4400 Series, Fax 4440, 4461</t>
  </si>
  <si>
    <t>L1-SAT370B</t>
  </si>
  <si>
    <t>Sagem Laser PRO Laser Pro 351, Laser Pro 356, Laser Pro 358, Laser Pro 350 Series / MF 5690, 5690 N, 4640, Fax 4690 N, Fax 4690, 5660 N, 5680 N, 5660, 5680, 4640 N, 5690 DN, 5600 Series, Fax 4600 Series, 4690 N, 4600 Series</t>
  </si>
  <si>
    <t>L1-SAD370B</t>
  </si>
  <si>
    <t>L1-SAT736B</t>
  </si>
  <si>
    <t>251222454, TNR-736</t>
  </si>
  <si>
    <t>Sagem TNR-736</t>
  </si>
  <si>
    <t>L1-SAT756B</t>
  </si>
  <si>
    <t>251435803, TNR-756</t>
  </si>
  <si>
    <t>Sagem TNR-756</t>
  </si>
  <si>
    <t>L1-ST101</t>
  </si>
  <si>
    <t>MLT-D101SELS</t>
  </si>
  <si>
    <t>Samsung ML-2160/2161/2162/2165/2165W/SCX3400/3401/3405/3405W/3405FW/3406/SF-760P/761</t>
  </si>
  <si>
    <t>L1-ST103</t>
  </si>
  <si>
    <t>MLT-D103LELS</t>
  </si>
  <si>
    <t>SAMSUNG ML 2955 DW, 2950 ND, 2955 FW, 2900 Series, 2955 ND, 2951 D, 2950 NDR SCX 4727 FD, 4729 FD, 4729 FW, 4728 FD, 4728 FW, 4729 FWX, 4726 FN</t>
  </si>
  <si>
    <t>L1-ST111</t>
  </si>
  <si>
    <t>MLT-D111SELS</t>
  </si>
  <si>
    <t>Samsung Xpress M 2022, M 2022 W, M 2070, M 2070 F, M 2070 FW, M 2070 W</t>
  </si>
  <si>
    <t>L1-ST116</t>
  </si>
  <si>
    <t>MLT-D116SELS, D116LELS</t>
  </si>
  <si>
    <t>Samsung Xpress M 2625, M 2625 D, M 2825 DW, M 2825 ND, M 2875 FD, M 2875 FW</t>
  </si>
  <si>
    <t>L1-SDDR116</t>
  </si>
  <si>
    <t>MLTR116SEE ,  R116</t>
  </si>
  <si>
    <t>L1-ST117</t>
  </si>
  <si>
    <t>MLT-D117SELS</t>
  </si>
  <si>
    <t>Samsung SCX 4650 F, 4650 N, 4652 F, 4655 FN, 4655 F</t>
  </si>
  <si>
    <t>L1-ST1210_U</t>
  </si>
  <si>
    <t>MLT-1210D3ELS, Lexmark E210 ,  10S0150,  109R00639</t>
  </si>
  <si>
    <t>Lexmark E210, 212 - Samsung ML-1010, 1020M, 1210, 1220M, 1250, 1430, SF555P - Xerox Phaser 3110, 3210</t>
  </si>
  <si>
    <t>L1-ST1630</t>
  </si>
  <si>
    <t>ML-D1630AELS</t>
  </si>
  <si>
    <t>Samsung ML1630, SCX4500</t>
  </si>
  <si>
    <t>L1-ST1640</t>
  </si>
  <si>
    <t>MLT-D1082SELS</t>
  </si>
  <si>
    <t>Samsung ML1640, 1641, 2240, 2241</t>
  </si>
  <si>
    <t>L1-ST1660</t>
  </si>
  <si>
    <t>MLT-D1042S, MLT-D1043S</t>
  </si>
  <si>
    <t>Samsung ML-1660, 1661, 1665, 1666 / SCX3201, 3206</t>
  </si>
  <si>
    <t>L1-ST1710_U</t>
  </si>
  <si>
    <t>ML-1710D3, SCX 4216D3, SCX 4100D3, Lexmark 18S0090,  109R00725</t>
  </si>
  <si>
    <t>Lexmark X215, X215MFP, X215N - Samsung ML-1500, 1510, 1520, 1710, 1710P, 1740, 1750, 1755 /  SCX 4016, 4116, 4216, SF560, 565P, 755P / SCX 4100 - Xerox 3115, 3116, 3120, 3121, 3130, PE16</t>
  </si>
  <si>
    <t>L1-ST1910</t>
  </si>
  <si>
    <t>MLT-D1052SELS</t>
  </si>
  <si>
    <t>Samsung ML-1910, 1911, 2525, 2581, 2580 / SCX4600, 4601, 4606, 4623 / CF-650</t>
  </si>
  <si>
    <t>L1-ST201L</t>
  </si>
  <si>
    <t>MLT-D201L</t>
  </si>
  <si>
    <t>Samsung ProXpress M 4030 ND M 4080 FX</t>
  </si>
  <si>
    <t>L1-ST201S</t>
  </si>
  <si>
    <t>MLT-D201S</t>
  </si>
  <si>
    <t>L1-ST2010_U</t>
  </si>
  <si>
    <t>ML-2010D3ELS, MLT-D119SELS, ML-1610D2ELS, Dell J9341, 59310109, J9833, 59310094,  106R01159</t>
  </si>
  <si>
    <t>Samsung ML-1610, 2010, 2510, 2570, 2571 / SCX-4521F - Dell 1100 - Xerox Phaser3117, 3125, 3124</t>
  </si>
  <si>
    <t>L1-ST203</t>
  </si>
  <si>
    <t>MLT-D203SELS, MLT-D203LELS</t>
  </si>
  <si>
    <t>Samsung Proxpress M 3320 ND, Proxpress M 3370 FD Xpress / M 3820, M 3870, M 4020, M 4070</t>
  </si>
  <si>
    <t>L1-ST203X</t>
  </si>
  <si>
    <t>MLT-D203E, MLT-D203EELS</t>
  </si>
  <si>
    <t>Samsung SL-M3820ND, ProXpress M3820D, M3870FD, M3870FW, M4020ND, M4020NX, M4070FR, M4070FX, M4072FD, M4075FX</t>
  </si>
  <si>
    <t>L1-ST204E</t>
  </si>
  <si>
    <t>MLT-D204E</t>
  </si>
  <si>
    <t>samsung SL M 3825 ND, M 3875 FW, M 3825 D / ProXpress M 4025 ND, M 3825 DW, M 3875 FD, M 3825 D, M 4075 FX, M 4075 FW, M 4025 NX, M 3875 FW, M 3825 ND, M 4075 FR, M 3875 FD Premium Line, M 4075 FR Premium Line, M 3825 ND Premium Line, M 4025 ND Premium Line, M 3875 FW Premium Line</t>
  </si>
  <si>
    <t>L1-ST204L</t>
  </si>
  <si>
    <t>MLT-D204L</t>
  </si>
  <si>
    <t>samsung SL M 3825 ND, M 3875 FW, M 3825 D, M 3325 ND, M 3375 FD / ProXpress M 3325 ND, M 3375 FD, M 4025 ND, M 3825 DW, M 3875 FD, M 3825 D, M 4075 FX, M 4075 FW, M 4025 NX, M 3875 FW, M 3825 ND, M 4075 FR, M 3875 FD Premium Line, M 4075 FR Premium Line, M 3825 ND Premium Line, M 3325 ND Premium Line, M 4025 ND Premium Line, M 3875 FW Premium Line, M 3375 FD Premium Line</t>
  </si>
  <si>
    <t>L1-ST205E</t>
  </si>
  <si>
    <t>MLT-D205E</t>
  </si>
  <si>
    <t>Samsung ML 3710 ND, 3710 N, 3710, 3710 D, 3712 ND, 3712 DW, 3710 DW, 3710 Series, SCX 5637 FN, 5637, 5637 F, 5737, 5637 FR, 5737 FW, 5700 Series, 5639, 5739 FW, 5637 Series</t>
  </si>
  <si>
    <t>L1-ST205L</t>
  </si>
  <si>
    <t>MLT-D205LELS / MLT- D205SELS</t>
  </si>
  <si>
    <t>Samsung ML-3710, ML-3710D, ML-3710DW, ML-3710N, ML-3710ND, ML-3712DW, ML-3712ND, SCX-5637, SCX-5637F, SCX-5637FN, SCX-5637FR, SCX-5639, SCX-5737, SCX-5737FW, SCX-5739FW</t>
  </si>
  <si>
    <t>L1-ST2082X</t>
  </si>
  <si>
    <t>MLT-D2082L</t>
  </si>
  <si>
    <t>Samsung SCX-5635FN, 5835FN</t>
  </si>
  <si>
    <t>L1-ST2150</t>
  </si>
  <si>
    <t>ML-2150D8</t>
  </si>
  <si>
    <t>SAMSUNG ML 2150, 2151 N, 2152 W</t>
  </si>
  <si>
    <t>L1-ST2250</t>
  </si>
  <si>
    <t>ML-2250D5ELS</t>
  </si>
  <si>
    <t>Samsung ML-2250, 2250M, 2251, 2252, 2252W</t>
  </si>
  <si>
    <t>L1-ST2550</t>
  </si>
  <si>
    <t>ML-2550DA</t>
  </si>
  <si>
    <t>Samsung ML-2550, ML-2550S, ML-2551N, ML-2551NP, ML-2551NS, ML-2551S, ML-2552W, ML-2555G, ML-2557</t>
  </si>
  <si>
    <t>L1-ST2850</t>
  </si>
  <si>
    <t>ML-D2850A, ML-D2850B, ML-D2850BELS</t>
  </si>
  <si>
    <t>Samsung ML-2850D, 2851DN</t>
  </si>
  <si>
    <t>L1-ST2855</t>
  </si>
  <si>
    <t>MLT-D2092LELS, MLT-D2092SELS</t>
  </si>
  <si>
    <t>Samsung ML2855/SCX4824/4828</t>
  </si>
  <si>
    <t>L1-ST300B</t>
  </si>
  <si>
    <t>CLP-K300AELS</t>
  </si>
  <si>
    <t>Samsung CLP-300, 300n / CLX2160, 3160, 3160FN</t>
  </si>
  <si>
    <t>L1-ST300C</t>
  </si>
  <si>
    <t>CLP-C300AELS</t>
  </si>
  <si>
    <t>L1-ST300M</t>
  </si>
  <si>
    <t>CLP-M300AELS</t>
  </si>
  <si>
    <t>L1-ST300Y</t>
  </si>
  <si>
    <t>CLP-Y300AELS</t>
  </si>
  <si>
    <t>L1-ST303E</t>
  </si>
  <si>
    <t>MLTD303EELS, 303E</t>
  </si>
  <si>
    <t>Samsung ProXpress M 4580 FX</t>
  </si>
  <si>
    <t>L1-ST304L</t>
  </si>
  <si>
    <t>MLTD304LELS, 304L</t>
  </si>
  <si>
    <t>Samsung ProXpress M 4530 ND, M 4530 NX, M4583 FX</t>
  </si>
  <si>
    <t>L1-ST305</t>
  </si>
  <si>
    <t>MLT-D305LELS</t>
  </si>
  <si>
    <t>Samsung MLT-D305L</t>
  </si>
  <si>
    <t>L1-ST3050</t>
  </si>
  <si>
    <t>ML-D3050A, ML-D3050BELS</t>
  </si>
  <si>
    <t>Samsung ML-3050, 3051N, 3051ND</t>
  </si>
  <si>
    <t>L1-ST307</t>
  </si>
  <si>
    <t>MLT-D307LELS</t>
  </si>
  <si>
    <t>samsung MLT-D307L</t>
  </si>
  <si>
    <t>L1-ST309</t>
  </si>
  <si>
    <t>MLT-D309SELS</t>
  </si>
  <si>
    <t>samsung MLT-D309S</t>
  </si>
  <si>
    <t>L1-SD309</t>
  </si>
  <si>
    <t>MLT-R309ELS</t>
  </si>
  <si>
    <t>Samsung ML 5510, 5510 N, 5510 ND, 5510 Series, 5515 ND, 6510, 6510 N, 6510 ND, 6510 Series, 6515 ND</t>
  </si>
  <si>
    <t>L1-ST3470</t>
  </si>
  <si>
    <t>MLD-3470AEUR, 3470BEUR</t>
  </si>
  <si>
    <t>Samsung ML-3470D, 3471ND</t>
  </si>
  <si>
    <t>L1-ST350B</t>
  </si>
  <si>
    <t>CLP-K350AELS</t>
  </si>
  <si>
    <t>Samsung CLP-350</t>
  </si>
  <si>
    <t>L1-ST350C</t>
  </si>
  <si>
    <t>CLP-C350AELS</t>
  </si>
  <si>
    <t>L1-ST350M</t>
  </si>
  <si>
    <t>CLP-M350AELS</t>
  </si>
  <si>
    <t>L1-ST350Y</t>
  </si>
  <si>
    <t>CLP-Y350AELS</t>
  </si>
  <si>
    <t>L1-ST3560</t>
  </si>
  <si>
    <t>ML-3560DB</t>
  </si>
  <si>
    <t>SAMSUNG ML 3561 ND, 3561 N</t>
  </si>
  <si>
    <t>L1-ST404B-PRO</t>
  </si>
  <si>
    <t>CLTK404SELS</t>
  </si>
  <si>
    <t>Samsung Xpress C 430 W, C 480 W, C 430 Series, C 480 FN, C 480 Series, C 480, C 430, C 480 FW</t>
  </si>
  <si>
    <t>L1-ST404C-PRO</t>
  </si>
  <si>
    <t>CLTC404SELS</t>
  </si>
  <si>
    <t>L1-ST404M-PRO</t>
  </si>
  <si>
    <t>CLTM404SELS</t>
  </si>
  <si>
    <t>L1-ST404Y-PRO</t>
  </si>
  <si>
    <t>CLTY404SELS</t>
  </si>
  <si>
    <t>L1-ST406B-PRO</t>
  </si>
  <si>
    <t>CLT-K406SELS</t>
  </si>
  <si>
    <t>SAMSUNG CLP 360, 365 W, 365 / CLX 3300, 3305, 3305FN, 3305FW, 3305W</t>
  </si>
  <si>
    <t>L1-ST406C-PRO</t>
  </si>
  <si>
    <t>CLT-C406SELS</t>
  </si>
  <si>
    <t>L1-ST406M-PRO</t>
  </si>
  <si>
    <t>CLT-M406SELS</t>
  </si>
  <si>
    <t>L1-ST406Y-PRO</t>
  </si>
  <si>
    <t>CLT-Y406SELS</t>
  </si>
  <si>
    <t>L1-SD406R</t>
  </si>
  <si>
    <t>CLT-R406SELS</t>
  </si>
  <si>
    <t>L1-ST315B-PRO</t>
  </si>
  <si>
    <t>CLT-K4092SELS</t>
  </si>
  <si>
    <t>Samsung CLP-310n / CLP-315 / CLX3170</t>
  </si>
  <si>
    <t>L1-ST315C-PRO</t>
  </si>
  <si>
    <t>CLP-C4092SELS</t>
  </si>
  <si>
    <t>L1-ST315M-PRO</t>
  </si>
  <si>
    <t>CLT-M4092SELS</t>
  </si>
  <si>
    <t>L1-ST315Y-PRO</t>
  </si>
  <si>
    <t>CLT-Y4092SELS</t>
  </si>
  <si>
    <t>L1-SD315</t>
  </si>
  <si>
    <t>CLT-R409, SEE CLP-310, 315</t>
  </si>
  <si>
    <t>Samsung CLP-310, 310K, 310N, 310NK, 315, 315K, 315W,CLX-3170FN, 3170FNK, 3170FW, 3175, 3175FN, 3175FNK, 3175FW, 3175K, 3175N, 3175NK, 3175W</t>
  </si>
  <si>
    <t>L1-ST325B-PRO</t>
  </si>
  <si>
    <t>CLT-K4072SELS</t>
  </si>
  <si>
    <t>Samsung CLP-320, 321, 325, 326 / CLX-3186, 3285</t>
  </si>
  <si>
    <t>L1-ST325C-PRO</t>
  </si>
  <si>
    <t>CLT-C4072SELS</t>
  </si>
  <si>
    <t>L1-ST325M-PRO</t>
  </si>
  <si>
    <t>CLT-M4072SELS</t>
  </si>
  <si>
    <t>L1-ST325Y-PRO</t>
  </si>
  <si>
    <t>CLT-Y4072SELS</t>
  </si>
  <si>
    <t>L1-SD407</t>
  </si>
  <si>
    <t>CLT-R407S</t>
  </si>
  <si>
    <t>Samsung CLP-320, CLP-320N, CLP-325, CLP-325N, CLP-325W, CLX-3180, CLX-3185FN, CLX-3185FW, CLX-3185N, CLX-3185W</t>
  </si>
  <si>
    <t>L1-ST4200</t>
  </si>
  <si>
    <t>SCX-D4200AELS</t>
  </si>
  <si>
    <t>Samsung SCX 4200</t>
  </si>
  <si>
    <t>L1-ST4300</t>
  </si>
  <si>
    <t>MLT-D1092SELS</t>
  </si>
  <si>
    <t>Samsung SCX 4300</t>
  </si>
  <si>
    <t>L1-ST4500</t>
  </si>
  <si>
    <t>ML-4500D3</t>
  </si>
  <si>
    <t>Samsung ML-4550, 4551ND</t>
  </si>
  <si>
    <t>L1-ST4550</t>
  </si>
  <si>
    <t>ML-D4550B</t>
  </si>
  <si>
    <t>L1-ST4720</t>
  </si>
  <si>
    <t>SCX-4720D3ELS</t>
  </si>
  <si>
    <t>Samsung SCX 4720</t>
  </si>
  <si>
    <t>L1-ST4725</t>
  </si>
  <si>
    <t>SCX-D4725A</t>
  </si>
  <si>
    <t>samsung SCXD4725A</t>
  </si>
  <si>
    <t>L1-ST500B</t>
  </si>
  <si>
    <t>CLP-500D7K</t>
  </si>
  <si>
    <t>Samsung CLP-500, 500N, 550, 550N</t>
  </si>
  <si>
    <t>L1-ST500C</t>
  </si>
  <si>
    <t>CLP-500D5C</t>
  </si>
  <si>
    <t>L1-ST500M</t>
  </si>
  <si>
    <t>CLP-500D5M</t>
  </si>
  <si>
    <t>L1-ST500Y</t>
  </si>
  <si>
    <t>CLP-500D5Y</t>
  </si>
  <si>
    <t>L1-ST503B</t>
  </si>
  <si>
    <t>CLTK503LELS</t>
  </si>
  <si>
    <t>Samsung ProXpress C3010 ND, ProXpress C3010 ND Premium Line, ProXpress C3060 FR, ProXpress C3060 FR Premium Line, ProXpress C3060 ND</t>
  </si>
  <si>
    <t>L1-ST503C</t>
  </si>
  <si>
    <t>CLTC503LELS</t>
  </si>
  <si>
    <t>L1-ST503M</t>
  </si>
  <si>
    <t>CLTM503LELS</t>
  </si>
  <si>
    <t>L1-ST503Y</t>
  </si>
  <si>
    <t>CLTY503LELS</t>
  </si>
  <si>
    <t>L1-ST504B-PRO</t>
  </si>
  <si>
    <t>CLTK504SELS</t>
  </si>
  <si>
    <t>SAMSUNG SAMSUNG CLP 415 NW, 415 N / CLX 4195 FW, 4195 N, 4195 FN</t>
  </si>
  <si>
    <t>L1-ST504C-PRO</t>
  </si>
  <si>
    <t>CLTC504SELS</t>
  </si>
  <si>
    <t>L1-ST504M-PRO</t>
  </si>
  <si>
    <t>CLTM504SELS</t>
  </si>
  <si>
    <t>L1-ST504Y-PRO</t>
  </si>
  <si>
    <t>CLTY504SELS</t>
  </si>
  <si>
    <t>L1-ST505B</t>
  </si>
  <si>
    <t>CLT-K505LELS</t>
  </si>
  <si>
    <t>Samsung ProXpress C2620DW, C2670FW, C2680FX</t>
  </si>
  <si>
    <t>L1-ST505C</t>
  </si>
  <si>
    <t>CLT-C505LELS</t>
  </si>
  <si>
    <t>L1-ST505M</t>
  </si>
  <si>
    <t>CLT-M505LELS</t>
  </si>
  <si>
    <t>L1-ST505Y</t>
  </si>
  <si>
    <t>CLT-Y505LELS</t>
  </si>
  <si>
    <t>L1-ST506B</t>
  </si>
  <si>
    <t>CLT-K506LELS</t>
  </si>
  <si>
    <t>Samsung CLP 680 Series, 680 ND, 680, 680 DW, 680 ND Premium Line, 680 DW Premium Line, CLX 6260 FD, 6260 ND, 6260 FW, 6260 FR, 6260 ND Premium Line, 6260 FW Premium Line, 6260 FD Premium Line, 6260 FR Premium Line</t>
  </si>
  <si>
    <t>L1-ST506C</t>
  </si>
  <si>
    <t>CLT-C506LELS</t>
  </si>
  <si>
    <t>L1-ST506M</t>
  </si>
  <si>
    <t>CLT-M506LELS</t>
  </si>
  <si>
    <t>L1-ST506Y</t>
  </si>
  <si>
    <t>CLT-Y506LELS</t>
  </si>
  <si>
    <t>L1-ST510B</t>
  </si>
  <si>
    <t>CLP-510D7K</t>
  </si>
  <si>
    <t>Samsung CLP-510</t>
  </si>
  <si>
    <t>L1-ST510C</t>
  </si>
  <si>
    <t>CLP-510D5C</t>
  </si>
  <si>
    <t>L1-ST510M</t>
  </si>
  <si>
    <t>CLP-510D5M</t>
  </si>
  <si>
    <t>L1-ST510Y</t>
  </si>
  <si>
    <t>CLP-510D5Y</t>
  </si>
  <si>
    <t>L1-ST5100</t>
  </si>
  <si>
    <t>SF5100D3</t>
  </si>
  <si>
    <t>SAMSUNG SF 5100, 5100 P, 531 P, 530, 515, 5100 I, 5100 PI</t>
  </si>
  <si>
    <t>L1-ST5200</t>
  </si>
  <si>
    <t>ML-5200D6, SEE</t>
  </si>
  <si>
    <t>SAMSUNG  SF 5800, 5800 P, 5900, 5200, 5800 PI</t>
  </si>
  <si>
    <t>L1-ST5312</t>
  </si>
  <si>
    <t>SCX-5312D3</t>
  </si>
  <si>
    <t>SAMSUNG®  SCX 4016, 4216 F / SF 755 P, 750, 560, 565, 565 P</t>
  </si>
  <si>
    <t>L1-ST5530</t>
  </si>
  <si>
    <t>SCX-5530B</t>
  </si>
  <si>
    <t>SAMSUNG SCX5530</t>
  </si>
  <si>
    <t>L1-ST560</t>
  </si>
  <si>
    <t>SFD560RA</t>
  </si>
  <si>
    <t>samsung SF 560 R, 565 PR, 560 PR</t>
  </si>
  <si>
    <t>L1-ST6060</t>
  </si>
  <si>
    <t>ML-6060D6SS2, Tally Genicom 9412</t>
  </si>
  <si>
    <t>samsung ML6060D6</t>
  </si>
  <si>
    <t>L1-ST620B</t>
  </si>
  <si>
    <t>CLT-K5082LELS</t>
  </si>
  <si>
    <t>samsung CLP 620,CLP 670,CLP 670 ND,CLP 670 N,CLP 620 ND,CLP 670 Series,CLP 620 Series, CLX 6220 FX,CLX 6250 FX</t>
  </si>
  <si>
    <t>L1-ST620C</t>
  </si>
  <si>
    <t>CLT-C5082LELS</t>
  </si>
  <si>
    <t>L1-ST620M</t>
  </si>
  <si>
    <t>CLT-M5082LELS</t>
  </si>
  <si>
    <t>L1-ST620Y</t>
  </si>
  <si>
    <t>CLT-Y5082LELS</t>
  </si>
  <si>
    <t>L1-ST6320</t>
  </si>
  <si>
    <t>SCX-6320D8</t>
  </si>
  <si>
    <t>SAMSUNG SCX 6322 DN, 6320 F / Multixpress 6322 DN</t>
  </si>
  <si>
    <t>L1-ST6345</t>
  </si>
  <si>
    <t>SCX-6345AELS</t>
  </si>
  <si>
    <t>SAMSUNG SCX 6345N 6355N 6545 6545N / Multixpress 6345N</t>
  </si>
  <si>
    <t>L1-ST660B</t>
  </si>
  <si>
    <t>CLP-K660AELS, K660BELS</t>
  </si>
  <si>
    <t>SAMSUNG CLP 610 ND, 660 N, 660 ND / CLX 6200 ND, 6210 FX, 6240 FX</t>
  </si>
  <si>
    <t>L1-ST660C</t>
  </si>
  <si>
    <t>CLP-C660AELS , C660BELS</t>
  </si>
  <si>
    <t>L1-ST660M</t>
  </si>
  <si>
    <t>CLP-M660AELS, M660BELS</t>
  </si>
  <si>
    <t>L1-ST660Y</t>
  </si>
  <si>
    <t>CLP-Y660AELS, Y660BELS</t>
  </si>
  <si>
    <t>L1-ST770B</t>
  </si>
  <si>
    <t>CLT-K6092SELS</t>
  </si>
  <si>
    <t>Samsung CLP 770 ND,CLP 775 ND,CLP 775 N</t>
  </si>
  <si>
    <t>L1-ST770C</t>
  </si>
  <si>
    <t>CLT-C6092SELS</t>
  </si>
  <si>
    <t>L1-ST770M</t>
  </si>
  <si>
    <t>CLT-M6092SELS</t>
  </si>
  <si>
    <t>L1-ST770Y</t>
  </si>
  <si>
    <t>CLT-Y6092YELS</t>
  </si>
  <si>
    <t>L1-ST808B</t>
  </si>
  <si>
    <t>CLT-K808SELS</t>
  </si>
  <si>
    <t>Samsung MultiXpress 4 Renovation, X 4200 Series, X 4220 RX, X 4250 LX, X 4300 LX</t>
  </si>
  <si>
    <t>L1-ST808C</t>
  </si>
  <si>
    <t>CLT-C808SELS</t>
  </si>
  <si>
    <t>L1-ST808M</t>
  </si>
  <si>
    <t>CLT-M808SELS</t>
  </si>
  <si>
    <t>L1-ST808Y</t>
  </si>
  <si>
    <t>CLT-Y808YELS</t>
  </si>
  <si>
    <t>Sharp</t>
  </si>
  <si>
    <t>L1-SHT18B</t>
  </si>
  <si>
    <t>MX18GTBA</t>
  </si>
  <si>
    <t>Sharp MX-1800 N</t>
  </si>
  <si>
    <t>L1-SHT18C</t>
  </si>
  <si>
    <t>MX18GTCA</t>
  </si>
  <si>
    <t>L1-SHT18M</t>
  </si>
  <si>
    <t>MX18GTMA</t>
  </si>
  <si>
    <t>L1-SHT18Y</t>
  </si>
  <si>
    <t>MX18GTYA</t>
  </si>
  <si>
    <t>L1-SHT23B</t>
  </si>
  <si>
    <t>MX23GTBA</t>
  </si>
  <si>
    <t>Sharp MX 2010 U, MX 2310 F, MX 2310 N, MX 2310 Series, MX 2310 U, MX 2614 N, MX 3111 U, MX 3114 N</t>
  </si>
  <si>
    <t>L1-SHT23C</t>
  </si>
  <si>
    <t>MX23GTCA</t>
  </si>
  <si>
    <t>L1-SHT23M</t>
  </si>
  <si>
    <t>MX23GTMA</t>
  </si>
  <si>
    <t>L1-SHT23Y</t>
  </si>
  <si>
    <t>MX23GTYA</t>
  </si>
  <si>
    <t>L1-SHT235</t>
  </si>
  <si>
    <t>MX235GT</t>
  </si>
  <si>
    <t>Sharp AR-5600 Series, Sharp AR-5618, Sharp AR-5618 N, Sharp AR-5620, Sharp AR-5620 N, Sharp MX-M 180 Series, Sharp MX-M 182, Sharp MX-M 182 D, Sharp MX-M 202 D, Sharp MX-M 232 D</t>
  </si>
  <si>
    <t>00-SHT27B</t>
  </si>
  <si>
    <t>MX27GTBA</t>
  </si>
  <si>
    <t>SHARP MX2000 MX2300 MX2700</t>
  </si>
  <si>
    <t>00-SHT27C</t>
  </si>
  <si>
    <t>MX27GTCA</t>
  </si>
  <si>
    <t>00-SHT27M</t>
  </si>
  <si>
    <t>MX27GTMA</t>
  </si>
  <si>
    <t>00-SHT27Y</t>
  </si>
  <si>
    <t>MX27GTYA</t>
  </si>
  <si>
    <t>00-SHT31B</t>
  </si>
  <si>
    <t>MX31GTBA</t>
  </si>
  <si>
    <t>SHARP MX-2301 N, MX-2600 N, MX-3100 N, MX-4100, MX-4100 N, MX-4101 N, MX-5000 N, MX-5000 Series, MX-5001 N, MX-5100 N</t>
  </si>
  <si>
    <t>00-SHT31C</t>
  </si>
  <si>
    <t>MX31GTCA</t>
  </si>
  <si>
    <t>00-SHT31M</t>
  </si>
  <si>
    <t>MX31GTMA</t>
  </si>
  <si>
    <t>00-SHT31Y</t>
  </si>
  <si>
    <t>MX31GTYA</t>
  </si>
  <si>
    <t>L1-SH36B</t>
  </si>
  <si>
    <t>MX36 GTBA</t>
  </si>
  <si>
    <t>Sharp MX-2610N, MX-2615N, MX-2640N, MX-3110N, MX-3115N, MX-3140N, MX-3610N, MX-3640N</t>
  </si>
  <si>
    <t>L1-SH36C</t>
  </si>
  <si>
    <t>MX36 GTCA</t>
  </si>
  <si>
    <t>L1-SH36M</t>
  </si>
  <si>
    <t>MX36 GTMA</t>
  </si>
  <si>
    <t>L1-SH36Y</t>
  </si>
  <si>
    <t>MX36 GTYA</t>
  </si>
  <si>
    <t>L1-SHT236</t>
  </si>
  <si>
    <t>AR270LT</t>
  </si>
  <si>
    <t>Sharp AR 215, 230 Series, 235, 236, 270 Series, 276, 5127 / AR-M 208, 236, 276</t>
  </si>
  <si>
    <t>Toshiba</t>
  </si>
  <si>
    <t>L1-TOD170F</t>
  </si>
  <si>
    <t>Toshiba OD170F, 6A000000311</t>
  </si>
  <si>
    <t>Toshiba E-Studio 170 F</t>
  </si>
  <si>
    <t>L1-TOT1600</t>
  </si>
  <si>
    <t>T-1600E, 60066062051</t>
  </si>
  <si>
    <t>Toshiba DP 1600 / E-Studio 16, 16 P, 16 S, 160 Xerox WC Pro 416 PI / WorkCentre PRO WorkCentre Pro 416 DE, WorkCentre Pro 416 E, WorkCentre Pro 416 PI, WorkCentre Pro 416 SI</t>
  </si>
  <si>
    <t>L1-TOT1620</t>
  </si>
  <si>
    <t>T-1620E, 6B000000131</t>
  </si>
  <si>
    <t>Toshiba e-Studio 161</t>
  </si>
  <si>
    <t>L1-TOT170</t>
  </si>
  <si>
    <t>T-170F, 6A000000939</t>
  </si>
  <si>
    <t>Toshiba e-Studio 170F</t>
  </si>
  <si>
    <t>Xerox</t>
  </si>
  <si>
    <t>L1-XT120B</t>
  </si>
  <si>
    <t xml:space="preserve"> 013R00606</t>
  </si>
  <si>
    <t>XEROX Workcentre PE120</t>
  </si>
  <si>
    <t>L1-XT220B</t>
  </si>
  <si>
    <t>113R00621</t>
  </si>
  <si>
    <t>XEROX Workcentre PE220</t>
  </si>
  <si>
    <t>L1-XT3100B</t>
  </si>
  <si>
    <t xml:space="preserve"> 106R01379</t>
  </si>
  <si>
    <t>XEROX Phaser 3100MFP, 3100MFPS, 3100MFPVS, 3100MFPVX, 3100MFPX</t>
  </si>
  <si>
    <t>L1-XT3119B</t>
  </si>
  <si>
    <t xml:space="preserve"> 013R00625</t>
  </si>
  <si>
    <t>XEROX Workcentre 3119</t>
  </si>
  <si>
    <t>L1-XT3150B</t>
  </si>
  <si>
    <t xml:space="preserve"> 109R00747</t>
  </si>
  <si>
    <t>XEROX Phaser 3150</t>
  </si>
  <si>
    <t>L1-XT3200B</t>
  </si>
  <si>
    <t xml:space="preserve"> 113R00730</t>
  </si>
  <si>
    <t>XEROX Phaser 3200MFP</t>
  </si>
  <si>
    <t>L1-XT3220B</t>
  </si>
  <si>
    <t xml:space="preserve"> 106R01486</t>
  </si>
  <si>
    <t>XEROX Workcentre 3220, 3220DN, 3210</t>
  </si>
  <si>
    <t>L1-XT3250B</t>
  </si>
  <si>
    <t xml:space="preserve"> 106R01374</t>
  </si>
  <si>
    <t>XEROX Phaser 3250</t>
  </si>
  <si>
    <t>L1-XT3252</t>
  </si>
  <si>
    <t xml:space="preserve"> 106R02777</t>
  </si>
  <si>
    <t>Xerox Phaser 3252, 3260 / WC 3215, 3225, 3225 DNI / WorkCentre 3215, 3225, 3225 DNI</t>
  </si>
  <si>
    <t>L1-XT3300B</t>
  </si>
  <si>
    <t xml:space="preserve"> 106R01412</t>
  </si>
  <si>
    <t>XEROX Phaser 3300MFP, 3300MFPVX</t>
  </si>
  <si>
    <t>L1-XT3320B</t>
  </si>
  <si>
    <t xml:space="preserve"> 106R02307</t>
  </si>
  <si>
    <t>Xerox Phaser 3320</t>
  </si>
  <si>
    <t>L1-XT3325B</t>
  </si>
  <si>
    <t xml:space="preserve"> 106R02311</t>
  </si>
  <si>
    <t>Xerox WorkCentre 3325, 3315</t>
  </si>
  <si>
    <t>L1-XT3325XB</t>
  </si>
  <si>
    <t>Xerox, WC 3325, WC 3325 DNI, WC 3325 DNM, WC 3325 Series, Workcentre 3325, WorkCentre 3325 DNI, WorkCentre 3325 DNM, WorkCentre 3325 Series.</t>
  </si>
  <si>
    <t>L1-XT3335B</t>
  </si>
  <si>
    <t>106R03622</t>
  </si>
  <si>
    <t>Xerox WorkCentre 3335, 3345, 3345 DNI, 3335, 3345 DNI, Phaser 3330</t>
  </si>
  <si>
    <t>L1-XT3435B</t>
  </si>
  <si>
    <t xml:space="preserve"> 106R01415</t>
  </si>
  <si>
    <t>XEROX 3435, 3435DN, 3435N, 3435VDN, 3435VN</t>
  </si>
  <si>
    <t>L1-XT3550B</t>
  </si>
  <si>
    <t xml:space="preserve"> 106R01530</t>
  </si>
  <si>
    <t>XEROX Workcentre 3550, 3550M, 3550T, 3550TM, 3550TS, 3550TSM</t>
  </si>
  <si>
    <t>L1-XT3600B</t>
  </si>
  <si>
    <t xml:space="preserve"> 106R01371</t>
  </si>
  <si>
    <t>XEROX Phaser 3600, 3600VB, 3600VEDN, 3600VN</t>
  </si>
  <si>
    <t>L1-XT3610B</t>
  </si>
  <si>
    <t xml:space="preserve"> 106R02731</t>
  </si>
  <si>
    <t>Xerox Phaser 3610</t>
  </si>
  <si>
    <t>L1-XT3635B</t>
  </si>
  <si>
    <t xml:space="preserve"> 108R00795</t>
  </si>
  <si>
    <t>Xerox Phaser 3635MFP</t>
  </si>
  <si>
    <t>L1-XT400</t>
  </si>
  <si>
    <t>Xerox 106R3582</t>
  </si>
  <si>
    <t>Xerox-Tektronix VersaLink B-400, B-400 DN, B-400 N, B-405, B-405 DN</t>
  </si>
  <si>
    <t>L1-XT400B</t>
  </si>
  <si>
    <t>Xerox 106R03528</t>
  </si>
  <si>
    <t>Xerox VersaLink C 400 DN, C 400 N, C 400 Series, C 405 DN, C 405 N, C 405 Series</t>
  </si>
  <si>
    <t>L1-XT400C</t>
  </si>
  <si>
    <t>Xerox 106R03530</t>
  </si>
  <si>
    <t>L1-XT400M</t>
  </si>
  <si>
    <t>Xerox 106R03531</t>
  </si>
  <si>
    <t>L1-XT400Y</t>
  </si>
  <si>
    <t>Xerox 106R03529</t>
  </si>
  <si>
    <t>L1-XT4250</t>
  </si>
  <si>
    <t xml:space="preserve"> 106R01409</t>
  </si>
  <si>
    <t>Xerox WC 4250, 4250 Series, 4250 VS, 4250 VSM, 4250 VU, 4250 VUM, 4250 VX, 4260, 4260 S, 4260 SM, 4260 Series, 4260 X, 4260 XF, 4260 XFM, 4260 XM</t>
  </si>
  <si>
    <t>L1-XT4500B</t>
  </si>
  <si>
    <t xml:space="preserve"> 113R00657</t>
  </si>
  <si>
    <t>XEROX Phaser 4500, 4500B, 4500DT, 4500DTM, 4500DX, 4500N, 4500VB, 4500VDT, 4500VDX, 4500VN</t>
  </si>
  <si>
    <t>L1-XT4510B</t>
  </si>
  <si>
    <t xml:space="preserve"> 113R00712</t>
  </si>
  <si>
    <t>XEROX 4510, 4510VD, 4510VDX, 4510VN</t>
  </si>
  <si>
    <t>L1-XT4600</t>
  </si>
  <si>
    <t>106R01535</t>
  </si>
  <si>
    <t>Xerox Phaser 4600 DN, 4600 DNM, 4600 DT, 4600 DTM, 4600 N, 4600 NM, 4600 Series, 4620 DN, 4620 DNM, 4620 DT, 4620 DTM, 4620 Series, 4622 ADN, 4622 ADNM, 4622 DN, 4622 DNM, 4622 Series</t>
  </si>
  <si>
    <t>L1-XT500XB</t>
  </si>
  <si>
    <t>106R03876</t>
  </si>
  <si>
    <t>Xerox VersaLink C 500 DN, C 500 DNS, C 500 DS, C 500 N, C 500 NS, C 505, C 505 M, C 505 X, C 505 XM, C 505 XS</t>
  </si>
  <si>
    <t>L1-XT500XC</t>
  </si>
  <si>
    <t>106R03873</t>
  </si>
  <si>
    <t>L1-XT500XM</t>
  </si>
  <si>
    <t>106R03874</t>
  </si>
  <si>
    <t>L1-XT500XY</t>
  </si>
  <si>
    <t>106R03875</t>
  </si>
  <si>
    <t>L1-XT5500B</t>
  </si>
  <si>
    <t>113R00668</t>
  </si>
  <si>
    <t>XEROX Phaser 5500, 5500B, 5500DN, 5500DT, 5500DX, 5500N, 5500VDN, DC236, DC286, Docuprint 405, Docuprint 505</t>
  </si>
  <si>
    <t>L1-XT5550</t>
  </si>
  <si>
    <t>106R01294</t>
  </si>
  <si>
    <t>Xerox Phaser 5550, Xerox Phaser 5550 B, Xerox Phaser 5550 DN, Xerox Phaser 5550 DT, Xerox Phaser 5550 DX, Xerox Phaser 5550 DXM, Xerox Phaser 5550 N</t>
  </si>
  <si>
    <t>L1-XT6000B</t>
  </si>
  <si>
    <t xml:space="preserve"> 106R01630</t>
  </si>
  <si>
    <t>XEROX Phaser 6000, 6010, 6010N, Workcentre 6015, 6015VB, 6015VN, 6015VNI</t>
  </si>
  <si>
    <t>L1-XT6000C</t>
  </si>
  <si>
    <t xml:space="preserve"> 106R01627</t>
  </si>
  <si>
    <t>L1-XT6000M</t>
  </si>
  <si>
    <t xml:space="preserve"> 106R01628</t>
  </si>
  <si>
    <t>L1-XT6000Y</t>
  </si>
  <si>
    <t xml:space="preserve"> 106R01629</t>
  </si>
  <si>
    <t>L1-XT6020B</t>
  </si>
  <si>
    <t xml:space="preserve"> 106R02759</t>
  </si>
  <si>
    <t>Xerox Phaser 6020, Phaser 6020Bi, Phaser 6022, Phaser 6027, WorkCentre 6025, WorkCentre 6027</t>
  </si>
  <si>
    <t>L1-XT6020C</t>
  </si>
  <si>
    <t xml:space="preserve"> 106R02756</t>
  </si>
  <si>
    <t>L1-XT6020M</t>
  </si>
  <si>
    <t xml:space="preserve"> 106R02757</t>
  </si>
  <si>
    <t>L1-XT6020Y</t>
  </si>
  <si>
    <t xml:space="preserve"> 106R02758</t>
  </si>
  <si>
    <t>L1-XT6110B</t>
  </si>
  <si>
    <t xml:space="preserve"> 106R01274</t>
  </si>
  <si>
    <t>XEROX Phaser 6110</t>
  </si>
  <si>
    <t>L1-XT6110C</t>
  </si>
  <si>
    <t xml:space="preserve"> 106R01271</t>
  </si>
  <si>
    <t>L1-XT6110M</t>
  </si>
  <si>
    <t xml:space="preserve"> 106R01272</t>
  </si>
  <si>
    <t>L1-XT6110Y</t>
  </si>
  <si>
    <t xml:space="preserve"> 106R01273</t>
  </si>
  <si>
    <t>L1-XT6115C</t>
  </si>
  <si>
    <t xml:space="preserve"> 113R00693</t>
  </si>
  <si>
    <t>XEROX Phaser 6115MFP, 6115MFPD, 6115MFPN, 6115MFPVN, 6120, 6120N, 6120VN</t>
  </si>
  <si>
    <t>L1-XT6115M</t>
  </si>
  <si>
    <t xml:space="preserve"> 113R00695</t>
  </si>
  <si>
    <t>L1-XT6121B</t>
  </si>
  <si>
    <t xml:space="preserve"> 106R01469</t>
  </si>
  <si>
    <t>XEROX Phaser 6121MFP, 6121MFPD, 6121MFPN, 6121MFPS</t>
  </si>
  <si>
    <t>L1-XT6121C</t>
  </si>
  <si>
    <t xml:space="preserve"> 106R01466</t>
  </si>
  <si>
    <t>L1-XT6121M</t>
  </si>
  <si>
    <t xml:space="preserve"> 106R01467</t>
  </si>
  <si>
    <t>L1-XT6121Y</t>
  </si>
  <si>
    <t xml:space="preserve"> 106R01468</t>
  </si>
  <si>
    <t>L1-XT6125B</t>
  </si>
  <si>
    <t xml:space="preserve"> 106R01334, 106R01338</t>
  </si>
  <si>
    <t>XEROX Phaser 6125N</t>
  </si>
  <si>
    <t>L1-XT6125C</t>
  </si>
  <si>
    <t xml:space="preserve"> 106R01331, 106R01335</t>
  </si>
  <si>
    <t>L1-XT6125M</t>
  </si>
  <si>
    <t xml:space="preserve"> 106R01332, 106R01336</t>
  </si>
  <si>
    <t>L1-XT6125Y</t>
  </si>
  <si>
    <t xml:space="preserve"> 106R01333, 106R01337</t>
  </si>
  <si>
    <t>L1-XT6128B</t>
  </si>
  <si>
    <t xml:space="preserve"> 106R01455</t>
  </si>
  <si>
    <t>XEROX Phaser 6128, Phaser 6128MFP, Phaser 6128MFPN</t>
  </si>
  <si>
    <t>L1-XT6128C</t>
  </si>
  <si>
    <t xml:space="preserve"> 106R01452</t>
  </si>
  <si>
    <t>L1-XT6128M</t>
  </si>
  <si>
    <t xml:space="preserve"> 106R01453</t>
  </si>
  <si>
    <t>L1-XT6128Y</t>
  </si>
  <si>
    <t xml:space="preserve"> 106R01454</t>
  </si>
  <si>
    <t>L1-XT6130B</t>
  </si>
  <si>
    <t xml:space="preserve"> 106R01281, 106R01285</t>
  </si>
  <si>
    <t>XEROX Phaser 6130N</t>
  </si>
  <si>
    <t>L1-XT6130C</t>
  </si>
  <si>
    <t xml:space="preserve"> 106R01278, 106R01282</t>
  </si>
  <si>
    <t>L1-XT6130M</t>
  </si>
  <si>
    <t xml:space="preserve"> 106R01279, 106R01283</t>
  </si>
  <si>
    <t>L1-XT6130Y</t>
  </si>
  <si>
    <t xml:space="preserve"> 106R01280, 106R01284</t>
  </si>
  <si>
    <t>L1-XT6140B</t>
  </si>
  <si>
    <t xml:space="preserve"> 106R01480</t>
  </si>
  <si>
    <t>XEROX Phaser 6140, 6140DN, 6140N</t>
  </si>
  <si>
    <t>L1-XT6140C</t>
  </si>
  <si>
    <t xml:space="preserve"> 106R01477</t>
  </si>
  <si>
    <t>L1-XT6140M</t>
  </si>
  <si>
    <t xml:space="preserve"> 106R01478</t>
  </si>
  <si>
    <t>L1-XT6140Y</t>
  </si>
  <si>
    <t xml:space="preserve"> 106R01479</t>
  </si>
  <si>
    <t>L1-XT6180B</t>
  </si>
  <si>
    <t xml:space="preserve"> 113R00726</t>
  </si>
  <si>
    <t>XEROX Phaser 6180, 6180DN, 6180MFP, 6180N</t>
  </si>
  <si>
    <t>L1-XT6180C</t>
  </si>
  <si>
    <t xml:space="preserve"> 113R00723</t>
  </si>
  <si>
    <t>L1-XT6180M</t>
  </si>
  <si>
    <t xml:space="preserve"> 113R00724</t>
  </si>
  <si>
    <t>L1-XT6180Y</t>
  </si>
  <si>
    <t xml:space="preserve"> 113R00725</t>
  </si>
  <si>
    <t>L1-XT6280B</t>
  </si>
  <si>
    <t xml:space="preserve"> 106R01395</t>
  </si>
  <si>
    <t>XEROX Phaser 6280, 6280DN, 6280DNM, 6280N</t>
  </si>
  <si>
    <t>L1-XT6280C</t>
  </si>
  <si>
    <t xml:space="preserve"> 106R01392</t>
  </si>
  <si>
    <t>L1-XT6280M</t>
  </si>
  <si>
    <t xml:space="preserve"> 106R01393</t>
  </si>
  <si>
    <t>L1-XT6280Y</t>
  </si>
  <si>
    <t xml:space="preserve"> 106R01394</t>
  </si>
  <si>
    <t>L1-XT6300M</t>
  </si>
  <si>
    <t xml:space="preserve"> 106R01083</t>
  </si>
  <si>
    <t>Xerox Phaser 6300, 6300 DN, 6300 N</t>
  </si>
  <si>
    <t>L1-XT6300Y</t>
  </si>
  <si>
    <t xml:space="preserve"> 106R01084</t>
  </si>
  <si>
    <t>L1-XT6360B</t>
  </si>
  <si>
    <t xml:space="preserve"> 106R01221</t>
  </si>
  <si>
    <t>XEROX Phaser 6360, 6360DN, 6360DT, 6360DX, 6360N, 6360VDN, 6360 VDT, 6360VDX, 6360VN</t>
  </si>
  <si>
    <t>L1-XT6360C</t>
  </si>
  <si>
    <t xml:space="preserve"> 106R01218</t>
  </si>
  <si>
    <t>L1-XT6360M</t>
  </si>
  <si>
    <t xml:space="preserve"> 106R01219</t>
  </si>
  <si>
    <t>L1-XT6360Y</t>
  </si>
  <si>
    <t xml:space="preserve"> 106R01220</t>
  </si>
  <si>
    <t>L1-XT6500B</t>
  </si>
  <si>
    <t xml:space="preserve"> 106R01597</t>
  </si>
  <si>
    <t>XEROX Phaser 6500, 6500DN, 6500N, Workcentre 6505, 6505DN, 6505N, 6505V,</t>
  </si>
  <si>
    <t>L1-XT6500C</t>
  </si>
  <si>
    <t xml:space="preserve"> 106R01594</t>
  </si>
  <si>
    <t>L1-XT6500M</t>
  </si>
  <si>
    <t xml:space="preserve"> 106R01595</t>
  </si>
  <si>
    <t>L1-XT6500Y</t>
  </si>
  <si>
    <t xml:space="preserve"> 106R01596</t>
  </si>
  <si>
    <t>L1-XT6515B</t>
  </si>
  <si>
    <t>106R03480</t>
  </si>
  <si>
    <t>XEROX Phaser 6510 Séries, Workcentre 6515 Séries</t>
  </si>
  <si>
    <t>L1-XT6515C</t>
  </si>
  <si>
    <t>106R03690</t>
  </si>
  <si>
    <t>L1-XT6515M</t>
  </si>
  <si>
    <t>106R03691</t>
  </si>
  <si>
    <t>L1-XT6515Y</t>
  </si>
  <si>
    <t>106R03692</t>
  </si>
  <si>
    <t>L1-XT6600B</t>
  </si>
  <si>
    <t xml:space="preserve"> 106R02232</t>
  </si>
  <si>
    <t>XEROX Phaser 6600, 6600DN, 6600DNM, 6600N, WC 6605DN, WC 6605DNM, WC 6605N</t>
  </si>
  <si>
    <t>L1-XT6600C</t>
  </si>
  <si>
    <t xml:space="preserve"> 106R02229</t>
  </si>
  <si>
    <t>L1-XT6600M</t>
  </si>
  <si>
    <t xml:space="preserve"> 106R02230</t>
  </si>
  <si>
    <t>L1-XT6600Y</t>
  </si>
  <si>
    <t xml:space="preserve"> 106R02231</t>
  </si>
  <si>
    <t>L1-XT6700B</t>
  </si>
  <si>
    <t xml:space="preserve"> 106R01510</t>
  </si>
  <si>
    <t>Xerox Phaser 6700</t>
  </si>
  <si>
    <t>L1-XT6700C</t>
  </si>
  <si>
    <t xml:space="preserve"> 106R01507</t>
  </si>
  <si>
    <t>L1-XT6700M</t>
  </si>
  <si>
    <t xml:space="preserve"> 106R01508</t>
  </si>
  <si>
    <t>L1-XT6700Y</t>
  </si>
  <si>
    <t xml:space="preserve"> 106R01509</t>
  </si>
  <si>
    <t>L1-XT7020B</t>
  </si>
  <si>
    <t>106R03737</t>
  </si>
  <si>
    <t>Xerox VersaLink C 7020, C 7020 DN, C 7025, C 7025 DX, C 7030</t>
  </si>
  <si>
    <t>L1-XT7020C</t>
  </si>
  <si>
    <t>106R03740</t>
  </si>
  <si>
    <t>L1-XT7020M</t>
  </si>
  <si>
    <t>106R03739</t>
  </si>
  <si>
    <t>L1-XT7020Y</t>
  </si>
  <si>
    <t>106R03738</t>
  </si>
  <si>
    <t>L1-XT7120B</t>
  </si>
  <si>
    <t>006R01457</t>
  </si>
  <si>
    <t>Xerox WorkCentre 7120 / 7125 / 7220 / 7225</t>
  </si>
  <si>
    <t>L1-XT7400B</t>
  </si>
  <si>
    <t xml:space="preserve"> 106R01080</t>
  </si>
  <si>
    <t>XEROX Phaser 7400, 7400DLM, 7400DN, 7400DNM, 7400DT, 7400DTM, 7400DX, 7400DXF, 7400DXM, 7400N, 7400NM</t>
  </si>
  <si>
    <t>L1-XT7400C</t>
  </si>
  <si>
    <t xml:space="preserve"> 106R01077</t>
  </si>
  <si>
    <t>L1-XT7400M</t>
  </si>
  <si>
    <t xml:space="preserve"> 106R01078</t>
  </si>
  <si>
    <t>L1-XT7400Y</t>
  </si>
  <si>
    <t xml:space="preserve"> 106R01079</t>
  </si>
  <si>
    <t>L1-XT7425B</t>
  </si>
  <si>
    <t xml:space="preserve"> 006R01395</t>
  </si>
  <si>
    <t>Xerox WC 7400 Series, WC 7425, WC 7425 F, WC 7425 FBX, WC 7425 FL, WC 7425 FLX, WC 7425 FX, WC 7425 R, WC 7425 RBX, WC 7425 RL, WC 7425 RLX, WC 7425 RX, WC 7425 Series, WC 7428, WC 7428 F, WC 7428 FBX, WC 7428 FL, WC 7428 FLX, WC 7428 FX, WC 7428 R, WC 7428 RBX, WC 7428 RL, WC 7428 RLX, WC 7428 RX, WC 7428 Series, WC 7435, WC 7435 F, WC 7435 FBX, WC 7435 FL, WC 7435 FLX, WC 7435 FX, WC 7435 R, WC 7435 RBX, WC 7435 RL, WC 7435 RLX, WC 7435 RX, WC 7435 Series</t>
  </si>
  <si>
    <t>L1-XT7425C</t>
  </si>
  <si>
    <t xml:space="preserve"> 006R01398</t>
  </si>
  <si>
    <t>L1-XT7425Y</t>
  </si>
  <si>
    <t xml:space="preserve"> 006R01396</t>
  </si>
  <si>
    <t>L1-XT7500B</t>
  </si>
  <si>
    <t xml:space="preserve"> 106R01439</t>
  </si>
  <si>
    <t>XEROX Phaser 7500, 7500N, 7500VDN, 7500VDT, 7500VDX, 7500VN, 7500MFP</t>
  </si>
  <si>
    <t>L1-XT7500C</t>
  </si>
  <si>
    <t xml:space="preserve"> 106R01436</t>
  </si>
  <si>
    <t>L1-XT7500M</t>
  </si>
  <si>
    <t xml:space="preserve"> 106R01437</t>
  </si>
  <si>
    <t>L1-XT7500Y</t>
  </si>
  <si>
    <t xml:space="preserve"> 106R01438</t>
  </si>
  <si>
    <t>L1-XT7760B</t>
  </si>
  <si>
    <t xml:space="preserve"> 106R01163</t>
  </si>
  <si>
    <t>XEROX Phaser 7760DN, 7760DNM, 7760DX, 7760GX, 7760N, 7760NM, 7760VDN, 7760VDX, 7760VGX - TEKTRONICS 7760</t>
  </si>
  <si>
    <t>L1-XT8570B</t>
  </si>
  <si>
    <t xml:space="preserve"> 108R00935</t>
  </si>
  <si>
    <t>Xerox ColorQube 8570, 8570DN, 8570DT, 8570N, 8580_ADN, 8580_ADNM, 8580_AN, 8580_ANM</t>
  </si>
  <si>
    <t>L1-XT8570C</t>
  </si>
  <si>
    <t xml:space="preserve"> 108R00931</t>
  </si>
  <si>
    <t>L1-XT8570M</t>
  </si>
  <si>
    <t xml:space="preserve"> 108R00932</t>
  </si>
  <si>
    <t>L1-XT8570Y</t>
  </si>
  <si>
    <t xml:space="preserve"> 108R00933</t>
  </si>
  <si>
    <t>Frama</t>
  </si>
  <si>
    <t>FRAMA</t>
  </si>
  <si>
    <t>Bleu Postal</t>
  </si>
  <si>
    <t>1BP</t>
  </si>
  <si>
    <t>FRANCOTYP FRAMA Ecomail / Officemail</t>
  </si>
  <si>
    <t>FRAMA_R</t>
  </si>
  <si>
    <t>Francotyp-Postfalia</t>
  </si>
  <si>
    <t>CFP-O1000</t>
  </si>
  <si>
    <t>FRANCOTYP.POSTALIA OPTIMAIL 1000</t>
  </si>
  <si>
    <t>CFP-MYMAIL</t>
  </si>
  <si>
    <t>Francotyp Postalia  Mymail</t>
  </si>
  <si>
    <t>CFP-ULTIMAIL</t>
  </si>
  <si>
    <t>Francotyp Postalia Ultimail</t>
  </si>
  <si>
    <t>H42</t>
  </si>
  <si>
    <t>C8842A</t>
  </si>
  <si>
    <t>Pitney Bowes W 800, 801, 880, 661, 700, 770, 890, 660, 680, 990, 800 Series, 790, 990 Series, 991, 660 Series DA 400, 500, 550, 700, 750, 900, 950, 95 F, 80 F, 50 S, 75 S, 55 S, 70 S HP / Addmaster IJ 1000</t>
  </si>
  <si>
    <t>Neopost</t>
  </si>
  <si>
    <t>CNN-IJ110_FR</t>
  </si>
  <si>
    <t>7200268D / 4127178T</t>
  </si>
  <si>
    <t>Neopost  IJ110 SATAS SZ1500T</t>
  </si>
  <si>
    <t>CNN-IJ25_FR</t>
  </si>
  <si>
    <t>7200262X - SATAS 6128 918P / EAN 4128016R</t>
  </si>
  <si>
    <t>NEOPOST Timbre HA pour IJ25 X25</t>
  </si>
  <si>
    <t>CNN-IJ25FIT_FR</t>
  </si>
  <si>
    <t>7200251L - SATAS 6128 133W / EAN 4127980D</t>
  </si>
  <si>
    <t>NEOPOST Timbre HL pour IJ10 IJ25 TPMAC</t>
  </si>
  <si>
    <t>CNN-IJ35_FR</t>
  </si>
  <si>
    <t>7200261W - SATAS 6129 187U / EAN 4127943Q / 4139508M</t>
  </si>
  <si>
    <t>NEOPOST Timbre HH/HK pour IJ35/45/50/60</t>
  </si>
  <si>
    <t>CNN-IJ65_FR</t>
  </si>
  <si>
    <t>7200260V - SATAS 6129 408Z / EAN 4127939L / 4135567G</t>
  </si>
  <si>
    <t>NEOPOST Timbre HD/HP pour IJ65/80/85</t>
  </si>
  <si>
    <t>CNN-IJ90/110TI</t>
  </si>
  <si>
    <t>7200263Y / EAN 4127024H / 4139522H</t>
  </si>
  <si>
    <t>NEOPOST IJ110 / IJ90  / SATAS SZ1300T / SZ1500T</t>
  </si>
  <si>
    <t>CNN-IJ90TI</t>
  </si>
  <si>
    <t>Neopost IJ 90, IJ 110</t>
  </si>
  <si>
    <t>CNN-IJ90_FR</t>
  </si>
  <si>
    <t>Neopost  IJ90 SATAS SZ1300T</t>
  </si>
  <si>
    <t>CNN-IS280_FR</t>
  </si>
  <si>
    <t>7210588M</t>
  </si>
  <si>
    <t>Neopost  IS 240 / IS 280</t>
  </si>
  <si>
    <t>CNN-IS350_FR</t>
  </si>
  <si>
    <t>7210584H - SATAS 6240 259U / EAN 4135557W</t>
  </si>
  <si>
    <t>NEOPOST Timbre HQ pour IS300 IS350</t>
  </si>
  <si>
    <t>CNN-IS420_FR</t>
  </si>
  <si>
    <t>7210585J - SATAS 6240 258T / EAN 4145638X</t>
  </si>
  <si>
    <t>NEOPOST Timbre HU pour IS420/440</t>
  </si>
  <si>
    <t>CNN-IS480_FR</t>
  </si>
  <si>
    <t>7210586K - SATAS 6240 244D / EAN 4146657J</t>
  </si>
  <si>
    <t>NEOPOST Timbre HU pour IS480</t>
  </si>
  <si>
    <t>CNN-IS5000_FR</t>
  </si>
  <si>
    <t>7210587L / 4150778B / 16900031</t>
  </si>
  <si>
    <t>Neopost IS-5000/6000</t>
  </si>
  <si>
    <t>Pitney Bowes</t>
  </si>
  <si>
    <t>C8PB6170</t>
  </si>
  <si>
    <t>DE6170 / DP200 / DP400 / FS004256004</t>
  </si>
  <si>
    <t>W 800, W 801, W 880, W 661, W 700, W 770, W 890, W 660, W 680, W 990, W 800 Series, W 790, W 990 Series, W 991, W 660 Series / DA 400, DA 500, DA 550, DA 700, DA 750, DA 900, DA 950, DA 95 F, DA 80 F, DA 50 S, DA 75 S, DA 55 S, DA 70 S / DM 210, DM 390, DM 395 / DP 400, DP 200 / HP Addmaster IJ 1000</t>
  </si>
  <si>
    <t>C8PB6181</t>
  </si>
  <si>
    <t>DE6181 / DM210i / DM390i / FS004256008</t>
  </si>
  <si>
    <t>Pitney Bowes DM390</t>
  </si>
  <si>
    <t>CNPB620</t>
  </si>
  <si>
    <t>620-1BI</t>
  </si>
  <si>
    <t>PITNEY BOWES DM400 DM500 DM525 DM550 DM575 SECAP DP500 DP550 série</t>
  </si>
  <si>
    <t>CNPB765</t>
  </si>
  <si>
    <t>765-9BN</t>
  </si>
  <si>
    <t>PITNEY BOWES DM300c DM400c DM420c DM425c</t>
  </si>
  <si>
    <t>CNPB765-0</t>
  </si>
  <si>
    <t>766-B</t>
  </si>
  <si>
    <t>PITNEY BOWES DM200/225/250/300 séries</t>
  </si>
  <si>
    <t>CNPB766</t>
  </si>
  <si>
    <t>767-8BI</t>
  </si>
  <si>
    <t>PITNEY BOWES DM800 DM825 DM875 DM900 DM925 SECAP DP800 DP900 DP1000 série</t>
  </si>
  <si>
    <t>CNPB767</t>
  </si>
  <si>
    <t>767-1</t>
  </si>
  <si>
    <t>B731</t>
  </si>
  <si>
    <t>CNPB769</t>
  </si>
  <si>
    <t>769-B</t>
  </si>
  <si>
    <t>PITNEY BOWES E735 761 SECAP DP40 DP40TP mac series</t>
  </si>
  <si>
    <t>CNPB772-1BI</t>
  </si>
  <si>
    <t>772-1BI</t>
  </si>
  <si>
    <t>1 BK</t>
  </si>
  <si>
    <t>PITNEY BOWES DM Infinity   TYPE POSTAL MP &amp; MR &amp; SYSTÈME DE MARQUAGE</t>
  </si>
  <si>
    <t>CNPB772-2BI</t>
  </si>
  <si>
    <t>772-2BI</t>
  </si>
  <si>
    <t>CNPB787C</t>
  </si>
  <si>
    <t>787-D</t>
  </si>
  <si>
    <t>Pitney Bowes/Secap Connect 1000 Pitney Bowes/Secap Connect 2000 Pitney Bowes/Secap Connect 3000</t>
  </si>
  <si>
    <t>CNPB787M</t>
  </si>
  <si>
    <t>787-E</t>
  </si>
  <si>
    <t>CNPB787Y</t>
  </si>
  <si>
    <t>787-F</t>
  </si>
  <si>
    <t>CNPB789</t>
  </si>
  <si>
    <t>CNPB78P</t>
  </si>
  <si>
    <t>1BK</t>
  </si>
  <si>
    <t>CNPB793</t>
  </si>
  <si>
    <t>793-5BI</t>
  </si>
  <si>
    <t>PITNEY BOWES DM100i 125i 150i 175i 200i P700 série</t>
  </si>
  <si>
    <t>CNPB797</t>
  </si>
  <si>
    <t>797-0BI</t>
  </si>
  <si>
    <t>Pitney Bowes DM50, DM50I, DM55, DM55I, K700, K721, K7M0</t>
  </si>
  <si>
    <t>ETIQAFF11-820</t>
  </si>
  <si>
    <t>11-820</t>
  </si>
  <si>
    <t>NEOPOST IJ25, R4000, P3000 et IS-280/350. SATAS SA JET PLUS 300, SG 500, SJ BABY, SL-EVO 280/350. PITNEY BOWES : Toutes machines sauf DM et DP</t>
  </si>
  <si>
    <t>ETIQAFF11-821</t>
  </si>
  <si>
    <t>11-821</t>
  </si>
  <si>
    <t>PITNEY BOWES : Toutes machines avec distributeur sauf DP200 / DP400 / DM210i / DM390i / DM300c / DM425c. NEOPOST R6000/8000, F2/20/50 et SM71/78. SATAS SG700/800 SV/SE 700, SK/SH 500/1000</t>
  </si>
  <si>
    <t>ETIQAFF11-823</t>
  </si>
  <si>
    <t>11-823</t>
  </si>
  <si>
    <t>Pitney Bowes : DP200/DP400/ DM100i/DM125i/DM175i.</t>
  </si>
  <si>
    <t>ETIQAFF11-824</t>
  </si>
  <si>
    <t>11-824</t>
  </si>
  <si>
    <t>PITNEY BOWES : DP200/DP400/DM210i/DM390i/DM300c/DM425c.</t>
  </si>
  <si>
    <t>ETIQAFF11-825</t>
  </si>
  <si>
    <t>11-825</t>
  </si>
  <si>
    <t>Pour Neopost ® modèles IJ 35 - IJ 65 ou IS 420 - IS 440 - IS 480</t>
  </si>
  <si>
    <t>ETIQAFF11-828</t>
  </si>
  <si>
    <t>11-828</t>
  </si>
  <si>
    <t>NEOPOST IJ25, R4000, P3000 et IS-280/350 . SATAS SA JET PLUS 300, SG 500, SJ BABY, SL-EVO 280/350. PITNEY BOWES : Toutes machines sauf DM et DP.</t>
  </si>
  <si>
    <t>ETIQAFF11-829</t>
  </si>
  <si>
    <t>11-829</t>
  </si>
  <si>
    <t>PITNEY BOWES : DP40/ DP100/DM55</t>
  </si>
  <si>
    <t>ETIQAFFD0010</t>
  </si>
  <si>
    <t>PITNEY BOWES n°613-H</t>
  </si>
  <si>
    <t>3 rlx</t>
  </si>
  <si>
    <t>SendPro™ P, Connect plus 1000, Connect plus 2000, Connect plus 2200, Connect plus 3200, Connect plus 3500 Systems</t>
  </si>
  <si>
    <t>ETIQAFFD0011</t>
  </si>
  <si>
    <t>PITNEY BOWES n°RX627</t>
  </si>
  <si>
    <t>6 rlx</t>
  </si>
  <si>
    <t>DM500 / DM800 / DM1000</t>
  </si>
  <si>
    <t>CL</t>
  </si>
  <si>
    <t>Capacité</t>
  </si>
  <si>
    <t>CNE4800CY</t>
  </si>
  <si>
    <t>T6062</t>
  </si>
  <si>
    <t>Epson Stylus Pro 4800</t>
  </si>
  <si>
    <t>220ml</t>
  </si>
  <si>
    <t>CNE4800GY</t>
  </si>
  <si>
    <t>T6067</t>
  </si>
  <si>
    <t>CNE4800LC</t>
  </si>
  <si>
    <t>T6065</t>
  </si>
  <si>
    <t>CNE4800LGY</t>
  </si>
  <si>
    <t>T6069</t>
  </si>
  <si>
    <t>CNE4800LM</t>
  </si>
  <si>
    <t>T6066</t>
  </si>
  <si>
    <t>CNE4800MBK</t>
  </si>
  <si>
    <t>T6068</t>
  </si>
  <si>
    <t>CNE4800MG</t>
  </si>
  <si>
    <t>T6063</t>
  </si>
  <si>
    <t>CNE4800PBK</t>
  </si>
  <si>
    <t>T6061</t>
  </si>
  <si>
    <t>CNE4800YL</t>
  </si>
  <si>
    <t>T6064</t>
  </si>
  <si>
    <t>CNE4880CY</t>
  </si>
  <si>
    <t>Epson Stylus Pro 4880</t>
  </si>
  <si>
    <t>CNE4880GY</t>
  </si>
  <si>
    <t>CNE4880LC</t>
  </si>
  <si>
    <t>CNE4880LGY</t>
  </si>
  <si>
    <t>CNE4880LM</t>
  </si>
  <si>
    <t>CNE4880MBK</t>
  </si>
  <si>
    <t>CNE4880MG</t>
  </si>
  <si>
    <t>CNE4880PBK</t>
  </si>
  <si>
    <t>CNE4880YL</t>
  </si>
  <si>
    <t>CNE5441</t>
  </si>
  <si>
    <t>T5441</t>
  </si>
  <si>
    <t>Epson Stylus PRO 7600/9600/4000</t>
  </si>
  <si>
    <t>220 ml</t>
  </si>
  <si>
    <t>CNE5442</t>
  </si>
  <si>
    <t>T5442</t>
  </si>
  <si>
    <t>CNE5443</t>
  </si>
  <si>
    <t>T5443</t>
  </si>
  <si>
    <t>CNE5444</t>
  </si>
  <si>
    <t>T5444</t>
  </si>
  <si>
    <t>CNE5445</t>
  </si>
  <si>
    <t>T5445</t>
  </si>
  <si>
    <t>CNE5446</t>
  </si>
  <si>
    <t>T5446</t>
  </si>
  <si>
    <t>CNE5447</t>
  </si>
  <si>
    <t>T5447</t>
  </si>
  <si>
    <t>CNE5448</t>
  </si>
  <si>
    <t>T5448</t>
  </si>
  <si>
    <t>CNE6122</t>
  </si>
  <si>
    <t>T6122</t>
  </si>
  <si>
    <t>Epson Stylus PRO 7400 Stylus PRO 9400 Stylus PRO 7450 Stylus PRO 9450</t>
  </si>
  <si>
    <t>CNE6123</t>
  </si>
  <si>
    <t>T6123</t>
  </si>
  <si>
    <t>CNE6124</t>
  </si>
  <si>
    <t>T6124</t>
  </si>
  <si>
    <t>CNE6128</t>
  </si>
  <si>
    <t>T6128</t>
  </si>
  <si>
    <t>CNE6142</t>
  </si>
  <si>
    <t>T6142</t>
  </si>
  <si>
    <t>Epson Stylus Pro 4000 C4, Pro 4000 C8, Pro 4000-C8, Pro 4400, Pro 4450, Pro 9600</t>
  </si>
  <si>
    <t>CNE6143</t>
  </si>
  <si>
    <t>T6143</t>
  </si>
  <si>
    <t>CNE6144</t>
  </si>
  <si>
    <t>T6144</t>
  </si>
  <si>
    <t>CNE6148</t>
  </si>
  <si>
    <t>T6148</t>
  </si>
  <si>
    <t>CNE619300</t>
  </si>
  <si>
    <t>T6193</t>
  </si>
  <si>
    <t>EPSON SC-T3000/3200/T5000/5200/T7000/7200</t>
  </si>
  <si>
    <t>CNE6361C</t>
  </si>
  <si>
    <t>T6361</t>
  </si>
  <si>
    <t>Stylus PRO 7900  Stylus PRO 9900 Spectro Proofer  Stylus PRO 7700, Stylus PRO 9700  Stylus PRO WT 7900  Stylus PRO 7890  Stylus PRO 9890  Stylus PRO 9890 Spectroproofer  Stylus PRO 9890 Spectroproofer UV  Stylus PRO 7890 Spectroproofer  Stylus PRO 7890 Sp</t>
  </si>
  <si>
    <t>700 ml</t>
  </si>
  <si>
    <t>CNE6362C</t>
  </si>
  <si>
    <t>T6362</t>
  </si>
  <si>
    <t>CNE6363C</t>
  </si>
  <si>
    <t>T6363</t>
  </si>
  <si>
    <t>CNE6364C</t>
  </si>
  <si>
    <t>T6364</t>
  </si>
  <si>
    <t>CNE6365C</t>
  </si>
  <si>
    <t>C13T636500 / T6365</t>
  </si>
  <si>
    <t>700ml</t>
  </si>
  <si>
    <t>CNE6366C</t>
  </si>
  <si>
    <t>C13T636600 / T6366</t>
  </si>
  <si>
    <t>CNE6367C</t>
  </si>
  <si>
    <t>C13T636700 / T6367</t>
  </si>
  <si>
    <t>CNE6368C</t>
  </si>
  <si>
    <t>T6368</t>
  </si>
  <si>
    <t>CNE6369C</t>
  </si>
  <si>
    <t>C13T636900 / T6369</t>
  </si>
  <si>
    <t>CNE6941</t>
  </si>
  <si>
    <t>T694100</t>
  </si>
  <si>
    <t>CNE6942</t>
  </si>
  <si>
    <t>T694200</t>
  </si>
  <si>
    <t>CNE6943</t>
  </si>
  <si>
    <t>T694300</t>
  </si>
  <si>
    <t>CNE6944</t>
  </si>
  <si>
    <t>T694400</t>
  </si>
  <si>
    <t>CNE6945</t>
  </si>
  <si>
    <t>T694500</t>
  </si>
  <si>
    <t>CNE7441</t>
  </si>
  <si>
    <t>C13T74414010 / T7441</t>
  </si>
  <si>
    <t>Epson WorkForce Pro WP-M 4000 Series, Epson WorkForce Pro WP-M 4015 DN, Epson WorkForce Pro WP-M 4095 DN, Epson WorkForce Pro WP-M 4500 Series, Epson WorkForce Pro WP-M 4525 DNF, Epson WorkForce Pro WP-M 4595 DNF</t>
  </si>
  <si>
    <t>10000p</t>
  </si>
  <si>
    <t>CNE7551</t>
  </si>
  <si>
    <t>T7551</t>
  </si>
  <si>
    <t>Epson WorkForce Pro WF-8010DW, WF-8090 D3TWC, WF-8090 DTW, WF-8090 DTW/e, WF-8090 DTWC, WF-8090DW, WF-8510DWF, WF-8590 D3TWFC, WF-8590 DTWF, WF-8590 DTWFC, WF-8590DWF</t>
  </si>
  <si>
    <t>100ml</t>
  </si>
  <si>
    <t>CNE7552</t>
  </si>
  <si>
    <t>T7552</t>
  </si>
  <si>
    <t>39ml</t>
  </si>
  <si>
    <t>CNE7553</t>
  </si>
  <si>
    <t>T7553</t>
  </si>
  <si>
    <t>CNE7554</t>
  </si>
  <si>
    <t>T7554</t>
  </si>
  <si>
    <t>CNE7601</t>
  </si>
  <si>
    <t>C13T76014010 / T7601</t>
  </si>
  <si>
    <t>Epson SureColor SC-P 600</t>
  </si>
  <si>
    <t>25,9ml</t>
  </si>
  <si>
    <t>CNE7602</t>
  </si>
  <si>
    <t>C13T76024010 / T7602</t>
  </si>
  <si>
    <t>2200p</t>
  </si>
  <si>
    <t>CNE7603</t>
  </si>
  <si>
    <t>C13T76034010 / T7603</t>
  </si>
  <si>
    <t>1400p</t>
  </si>
  <si>
    <t>CNE7604</t>
  </si>
  <si>
    <t>C13T76044010 / T7604</t>
  </si>
  <si>
    <t>2100p</t>
  </si>
  <si>
    <t>CNE7605</t>
  </si>
  <si>
    <t>C13T76054010 / T7605</t>
  </si>
  <si>
    <t>2400p</t>
  </si>
  <si>
    <t>CNE7606</t>
  </si>
  <si>
    <t>C13T76064010 / T7606</t>
  </si>
  <si>
    <t>2800p</t>
  </si>
  <si>
    <t>CNE7607</t>
  </si>
  <si>
    <t>C13T76074010 / T7607</t>
  </si>
  <si>
    <t>1000p</t>
  </si>
  <si>
    <t>CNE7608</t>
  </si>
  <si>
    <t>C13T76084010 / T7608</t>
  </si>
  <si>
    <t>1100p</t>
  </si>
  <si>
    <t>CNE7609</t>
  </si>
  <si>
    <t>C13T76094010 / T7609</t>
  </si>
  <si>
    <t>1200p</t>
  </si>
  <si>
    <t>CNE7800BK</t>
  </si>
  <si>
    <t>T6031</t>
  </si>
  <si>
    <t>Epson Stylus PRO 7800/9800</t>
  </si>
  <si>
    <t>CNE7800CY</t>
  </si>
  <si>
    <t>T6032</t>
  </si>
  <si>
    <t>CNE7800GY</t>
  </si>
  <si>
    <t>T6037</t>
  </si>
  <si>
    <t>CNE7800LC</t>
  </si>
  <si>
    <t>T6035</t>
  </si>
  <si>
    <t>CNE7800LG</t>
  </si>
  <si>
    <t>T6039</t>
  </si>
  <si>
    <t>CNE7800LM</t>
  </si>
  <si>
    <t>T6036</t>
  </si>
  <si>
    <t>CNE7800MB</t>
  </si>
  <si>
    <t>CNE7800MG</t>
  </si>
  <si>
    <t>T6033</t>
  </si>
  <si>
    <t>CNE7800YL</t>
  </si>
  <si>
    <t>T6034</t>
  </si>
  <si>
    <t>CNE7880BK</t>
  </si>
  <si>
    <t>Epson Stylus Pro 7880/9880</t>
  </si>
  <si>
    <t>CNE7880CY</t>
  </si>
  <si>
    <t>CNE7880GY</t>
  </si>
  <si>
    <t>CNE7880LC</t>
  </si>
  <si>
    <t>CNE7880LG</t>
  </si>
  <si>
    <t>CNE7880LM</t>
  </si>
  <si>
    <t>CNE7880MB</t>
  </si>
  <si>
    <t>CNE7880MG</t>
  </si>
  <si>
    <t>CNE7880YL</t>
  </si>
  <si>
    <t>CNE9081</t>
  </si>
  <si>
    <t>C13T908140, T9081</t>
  </si>
  <si>
    <t>Epson WorkForce Pro WF-6000 Series, WF-6090 D2TWC, WF-6090 DTWC, WF-6090 DW, WF-6090 Series, WF-6590 D2TWFC, WF-6590 DTWFC, WF-6590 DWF, WF-6590 Series</t>
  </si>
  <si>
    <t>CNE9082</t>
  </si>
  <si>
    <t>C13T908240, T9082</t>
  </si>
  <si>
    <t>CNE9083</t>
  </si>
  <si>
    <t>C13T908340, T9083</t>
  </si>
  <si>
    <t>CNE9084</t>
  </si>
  <si>
    <t>C13T908440, T9084</t>
  </si>
  <si>
    <t>CNE9451</t>
  </si>
  <si>
    <t>C13T945140, T9451</t>
  </si>
  <si>
    <t>Epson Workforce WorkForce Pro WF-C 5290 DW, WorkForce Pro WF-C 5790 DWF, WorkForce WF-C 5200 Series, WorkForce WF-C 5210 DW, WorkForce WF-C 5215 DW, WorkForce WF-C 5710 DWF</t>
  </si>
  <si>
    <t>64,6ml</t>
  </si>
  <si>
    <t>CNE9452</t>
  </si>
  <si>
    <t>C13T945240, T9452</t>
  </si>
  <si>
    <t>38,1ml</t>
  </si>
  <si>
    <t>CNE9453</t>
  </si>
  <si>
    <t>C13T945340, T9453</t>
  </si>
  <si>
    <t>CNE9454</t>
  </si>
  <si>
    <t>C13T945440, T9454</t>
  </si>
  <si>
    <t>CNE9461</t>
  </si>
  <si>
    <t>C13T946140, T9461</t>
  </si>
  <si>
    <t>Epson Workforce WorkForce Pro WF-C 5290 DW, WorkForce Pro WF-C 5790 DWF</t>
  </si>
  <si>
    <t>136,7ml</t>
  </si>
  <si>
    <t>CNE890191</t>
  </si>
  <si>
    <t>C12C890191</t>
  </si>
  <si>
    <t>Epson Stylus Pro 4450/9400/9600</t>
  </si>
  <si>
    <t>80 000 pages</t>
  </si>
  <si>
    <t>CNE890501</t>
  </si>
  <si>
    <t>C12C890501</t>
  </si>
  <si>
    <t>Epson Stylus Pro 7700/9700</t>
  </si>
  <si>
    <t>CNPF101MB</t>
  </si>
  <si>
    <t>PFI-101 MBK</t>
  </si>
  <si>
    <t>Canon iPF 5000 / 5100 / 6000s / 6100 / 6200</t>
  </si>
  <si>
    <t>130 ml</t>
  </si>
  <si>
    <t>CNPFI101B</t>
  </si>
  <si>
    <t>PFI-101 BLEU</t>
  </si>
  <si>
    <t>1BL</t>
  </si>
  <si>
    <t>CNPFI101BK</t>
  </si>
  <si>
    <t>PFI-101 BLACK</t>
  </si>
  <si>
    <t>CNPFI101C</t>
  </si>
  <si>
    <t>PFI-101 C</t>
  </si>
  <si>
    <t>CNPFI101G</t>
  </si>
  <si>
    <t>PFI-101 G</t>
  </si>
  <si>
    <t>CNPFI101GY</t>
  </si>
  <si>
    <t>PFI-101 GY</t>
  </si>
  <si>
    <t>CNPFI101M</t>
  </si>
  <si>
    <t>PFI-101 M</t>
  </si>
  <si>
    <t>CNPFI101PC</t>
  </si>
  <si>
    <t>PFI-101 PC</t>
  </si>
  <si>
    <t>CNPFI101PGY</t>
  </si>
  <si>
    <t>PFI-101 PGY</t>
  </si>
  <si>
    <t>Photo Gris</t>
  </si>
  <si>
    <t>CNPFI101PM</t>
  </si>
  <si>
    <t>PFI-101 PM</t>
  </si>
  <si>
    <t>CNPFI101R</t>
  </si>
  <si>
    <t>PFI-101 R</t>
  </si>
  <si>
    <t>CNPFI101Y</t>
  </si>
  <si>
    <t>PFI-101 Y</t>
  </si>
  <si>
    <t>CNPFI102B</t>
  </si>
  <si>
    <t>PFI-102 BK</t>
  </si>
  <si>
    <t>Canon  iPF 500/600/650/700/710/720/750/755/760/765</t>
  </si>
  <si>
    <t>CNPFI102C</t>
  </si>
  <si>
    <t>PFI-102 C</t>
  </si>
  <si>
    <t>CNPFI102M</t>
  </si>
  <si>
    <t>PFI-102 M</t>
  </si>
  <si>
    <t>CNPFI102MB</t>
  </si>
  <si>
    <t>PFI-102 MBK</t>
  </si>
  <si>
    <t>CNPFI102Y</t>
  </si>
  <si>
    <t>PFI-102 Y</t>
  </si>
  <si>
    <t>CNPFI107B</t>
  </si>
  <si>
    <t>PFI-107 BK</t>
  </si>
  <si>
    <t>Canon  iPF 670 / 680 / 685 / 770 / 780 / 785</t>
  </si>
  <si>
    <t>CNPFI107C</t>
  </si>
  <si>
    <t>PFI-107 C</t>
  </si>
  <si>
    <t>CNPFI107M</t>
  </si>
  <si>
    <t>PFI-107 M</t>
  </si>
  <si>
    <t>CNPFI107MB</t>
  </si>
  <si>
    <t>PFI-107 MBK</t>
  </si>
  <si>
    <t>CNPFI107Y</t>
  </si>
  <si>
    <t>PFI-107 Y</t>
  </si>
  <si>
    <t>CNPFI1401B</t>
  </si>
  <si>
    <t>PFI-1401 BK</t>
  </si>
  <si>
    <t>Canon W7250/W6400D/W6400</t>
  </si>
  <si>
    <t>CNPFI1401C</t>
  </si>
  <si>
    <t>PFI-1401 C</t>
  </si>
  <si>
    <t>330 ml</t>
  </si>
  <si>
    <t>CNPFI1401M</t>
  </si>
  <si>
    <t>PFI-1401 M</t>
  </si>
  <si>
    <t>CNPFI1401PC</t>
  </si>
  <si>
    <t>BCI-1401 PC</t>
  </si>
  <si>
    <t>CNPFI1401PM</t>
  </si>
  <si>
    <t>BCI-1401 PM</t>
  </si>
  <si>
    <t>CNPFI1401Y</t>
  </si>
  <si>
    <t>PFI-1401 Y</t>
  </si>
  <si>
    <t>CNPFI1411B</t>
  </si>
  <si>
    <t>PFI-1411 BK</t>
  </si>
  <si>
    <t>Canon W7200 W8200D</t>
  </si>
  <si>
    <t>CNPFI1411C</t>
  </si>
  <si>
    <t>PFI-1411 C</t>
  </si>
  <si>
    <t>CNPFI1411M</t>
  </si>
  <si>
    <t>PFI-1411 M</t>
  </si>
  <si>
    <t>CNPFI1411PC</t>
  </si>
  <si>
    <t>PFI-1411 PC</t>
  </si>
  <si>
    <t>CNPFI1411PM</t>
  </si>
  <si>
    <t>PFI-1411 PM</t>
  </si>
  <si>
    <t>CNPFI1411Y</t>
  </si>
  <si>
    <t>PFI-1411 Y</t>
  </si>
  <si>
    <t>CNPFI701B</t>
  </si>
  <si>
    <t>PFI-701 B</t>
  </si>
  <si>
    <t xml:space="preserve">Canon iPF 8000(s)/9000(s)/8100/9100 </t>
  </si>
  <si>
    <t>CNPFI701BK</t>
  </si>
  <si>
    <t>PFI-701 BK</t>
  </si>
  <si>
    <t>CNPFI701C</t>
  </si>
  <si>
    <t>PFI-701 C</t>
  </si>
  <si>
    <t>CNPFI701G</t>
  </si>
  <si>
    <t>PFI-701 G</t>
  </si>
  <si>
    <t>CNPFI701GY</t>
  </si>
  <si>
    <t>PFI-701 GY</t>
  </si>
  <si>
    <t>CNPFI701M</t>
  </si>
  <si>
    <t>PFI-701 M</t>
  </si>
  <si>
    <t>CNPFI701MB</t>
  </si>
  <si>
    <t>PFI-701 MBK</t>
  </si>
  <si>
    <t>CNPFI701PC</t>
  </si>
  <si>
    <t>PFI-701 PC</t>
  </si>
  <si>
    <t>CNPFI701PGY</t>
  </si>
  <si>
    <t>CNPFI701PM</t>
  </si>
  <si>
    <t>PFI-701 PM</t>
  </si>
  <si>
    <t>CNPFI701R</t>
  </si>
  <si>
    <t>PFI-701 R</t>
  </si>
  <si>
    <t>CNPFI701Y</t>
  </si>
  <si>
    <t>PFI-701 Y</t>
  </si>
  <si>
    <t>CNPFI702B</t>
  </si>
  <si>
    <t>PFI-702 BK</t>
  </si>
  <si>
    <t>Canon IPF 8100 / 9100</t>
  </si>
  <si>
    <t>CNPFI702GY</t>
  </si>
  <si>
    <t>PFI-702 GY</t>
  </si>
  <si>
    <t>CNPFI702MB</t>
  </si>
  <si>
    <t>PFI-702 MBK</t>
  </si>
  <si>
    <t>CNPFI702PGY</t>
  </si>
  <si>
    <t>PFI-702 PGY</t>
  </si>
  <si>
    <t>H72C</t>
  </si>
  <si>
    <t>C9371A</t>
  </si>
  <si>
    <t>HP DesignJet T 1100 44 Inch, 1100 24 Inch, 1100 PS 44 Inch, 1100 PS 24 Inch, 610 44 Inch, 610 24 Inch, 1100 MFP, 1120 24 Inch, 1120 PS 24 Inch, 1120 SD, 1120 PS 44 Inch, 1120 44 Inch, 1120 HD, 620, 770, 770 Hard Disk, 1200, 1200 PS, 1200 HD, 790 PS 44 Inch, 1300 PS, 1300, 2300 eMFP, 790 PS 24 Inch, 790 24 Inch, 610 Series, 2300 Series, 790 44 Inch, 770 Series, 1100 Series, 1300 Series, 2300 PS eMFP, 1300 44 Inch, 790, 1200 Series, 1120 Series, 795</t>
  </si>
  <si>
    <t>130ml</t>
  </si>
  <si>
    <t>H72GY</t>
  </si>
  <si>
    <t>C9374A</t>
  </si>
  <si>
    <t>H72M</t>
  </si>
  <si>
    <t>C9372A</t>
  </si>
  <si>
    <t>H72MB</t>
  </si>
  <si>
    <t>C9403A</t>
  </si>
  <si>
    <t>H72PB</t>
  </si>
  <si>
    <t>C9370A</t>
  </si>
  <si>
    <t>H72Y</t>
  </si>
  <si>
    <t>C9373A</t>
  </si>
  <si>
    <t>H80BXL</t>
  </si>
  <si>
    <t>C4871A</t>
  </si>
  <si>
    <t>HP DesignJet 1050 C, 1050 C Plus, 1055 CM, 1055 CM Plus</t>
  </si>
  <si>
    <t>350 ml</t>
  </si>
  <si>
    <t>H80C</t>
  </si>
  <si>
    <t>C4872A</t>
  </si>
  <si>
    <t>175 ml</t>
  </si>
  <si>
    <t>H80M</t>
  </si>
  <si>
    <t>C4873A</t>
  </si>
  <si>
    <t>H80Y</t>
  </si>
  <si>
    <t>C4874A</t>
  </si>
  <si>
    <t>C8H727C</t>
  </si>
  <si>
    <t>B3P19A</t>
  </si>
  <si>
    <t>HP DesignJet T 920 Series, 920 ePrinter, 920 ePrinter PS 36 Inch, 930, 930 PS, 1500 ePrinter PS 36 Inch, 1530, 1530 PS, 2500, 2530</t>
  </si>
  <si>
    <t>C8H727GY</t>
  </si>
  <si>
    <t>B3P24A</t>
  </si>
  <si>
    <t>C8H727M</t>
  </si>
  <si>
    <t>B3P20A</t>
  </si>
  <si>
    <t>C8H727MB</t>
  </si>
  <si>
    <t>B3P22A</t>
  </si>
  <si>
    <t>C8H727PB</t>
  </si>
  <si>
    <t>B3P23A</t>
  </si>
  <si>
    <t>C8H727Y</t>
  </si>
  <si>
    <t>B3P21A</t>
  </si>
  <si>
    <t>C8H728BXL</t>
  </si>
  <si>
    <t>F9J68A</t>
  </si>
  <si>
    <t>HP DesignJet T730 36-in  HP DesignJet T830 24-in  HP DesignJet T830 36-in</t>
  </si>
  <si>
    <t>300 ml</t>
  </si>
  <si>
    <t>C8H728C</t>
  </si>
  <si>
    <t>F9J67A</t>
  </si>
  <si>
    <t>C8H728M</t>
  </si>
  <si>
    <t>F9J66A</t>
  </si>
  <si>
    <t>C8H728Y</t>
  </si>
  <si>
    <t>F9J65A</t>
  </si>
  <si>
    <t>B1PC102</t>
  </si>
  <si>
    <t>PC202RF</t>
  </si>
  <si>
    <t>TTR COMP BROTHER® PC 102 x 2</t>
  </si>
  <si>
    <t>B1PC202</t>
  </si>
  <si>
    <t>TTR COMP BROTHER® PC 202 / 1010-1020-1030-1770 (216 x 100) x 2</t>
  </si>
  <si>
    <t>B1PC302</t>
  </si>
  <si>
    <t>PC302RF</t>
  </si>
  <si>
    <t>TTR COMP BROTHER® PC 302 / FAX 920-925-930 (216 x 77) x 2</t>
  </si>
  <si>
    <t>B1PC72</t>
  </si>
  <si>
    <t>PC72RF</t>
  </si>
  <si>
    <t>TTR COMP BROTHER® PC 72/PC402 - T74/76/78 (216 x 47) x 2</t>
  </si>
  <si>
    <t>Eltron</t>
  </si>
  <si>
    <t>E1B028</t>
  </si>
  <si>
    <t>B028</t>
  </si>
  <si>
    <t>TTR COMP ELTRON® B028 RESINE NOIRE ENCRAGE INT (55mm x 85m)</t>
  </si>
  <si>
    <t>P1FA136</t>
  </si>
  <si>
    <t>KX-F 1810-1820 / KXFA 136</t>
  </si>
  <si>
    <t>TTR COMP PANASONIC® KX-F 1810-1820 / KXFA 136 (220 x 100) x 2</t>
  </si>
  <si>
    <t>P1FA54</t>
  </si>
  <si>
    <t>KX-FA 54X/ KXFP 141</t>
  </si>
  <si>
    <t>TTR COMP PANASONIC® KX-FA 54X/ KXFP 141 (212 x 35) x 2</t>
  </si>
  <si>
    <t>P1FA55</t>
  </si>
  <si>
    <t>PANASONIC® KX-FA 55X/ KXFP 141</t>
  </si>
  <si>
    <t>TTR COMP PANASONIC KX-FA 55X/ KXFP 141 (220 x 50) x 2</t>
  </si>
  <si>
    <t>P1PFA301</t>
  </si>
  <si>
    <t>PFA-301</t>
  </si>
  <si>
    <t>TTR COMP PHILIPS®  MAGIC VOX I PRIMO engrenage - PFA 301 (214 x 80)</t>
  </si>
  <si>
    <t>P1PFA321</t>
  </si>
  <si>
    <t>PFA-321</t>
  </si>
  <si>
    <t>TTR COMP PHILIPS®  MAGIC VOX II - PFA321 (216 x 80) x 2</t>
  </si>
  <si>
    <t>P1PFA331</t>
  </si>
  <si>
    <t>PFA-331</t>
  </si>
  <si>
    <t>TTR COMP PHILIPS®  MAGIC VOX III - PFA 331 - avec puce</t>
  </si>
  <si>
    <t>P1PFA351</t>
  </si>
  <si>
    <t>PFA-351</t>
  </si>
  <si>
    <t>TTR COMP PHILIPS®  - PFA 351 BOITE DE 1</t>
  </si>
  <si>
    <t>R1ET121</t>
  </si>
  <si>
    <t>CMC7</t>
  </si>
  <si>
    <t>TTR COMP OLIVETTI® ET121 / ROTOTYPE CMC7 WWRNRA 14</t>
  </si>
  <si>
    <t>RMCAAP800</t>
  </si>
  <si>
    <t>AP800 / GR307C</t>
  </si>
  <si>
    <t>RUBAN COMP CANON® AP800 NOIR GR307C</t>
  </si>
  <si>
    <t>Amano</t>
  </si>
  <si>
    <t>RMAEX3000N</t>
  </si>
  <si>
    <t>EX 3000 / 5000 TR810</t>
  </si>
  <si>
    <t>RUBAN COMP AMANO  TR-810 NOIR 2559RD 8 mm x 1,6 mm</t>
  </si>
  <si>
    <t>RMAEX3000NR</t>
  </si>
  <si>
    <t>Noir Rouge</t>
  </si>
  <si>
    <r>
      <t>S</t>
    </r>
    <r>
      <rPr>
        <sz val="14"/>
        <color rgb="FFFF0000"/>
        <rFont val="Wingdings"/>
        <charset val="2"/>
      </rPr>
      <t>S</t>
    </r>
  </si>
  <si>
    <t>1 NR</t>
  </si>
  <si>
    <t>RUBAN COMP AMANO EX 3000/5000/EX3500N/TM900/TM6000/JM6200-Kazumi KZ3000 NOIR/ROUGE</t>
  </si>
  <si>
    <t>RMAEX3000R</t>
  </si>
  <si>
    <t>1 R</t>
  </si>
  <si>
    <t>RUBAN COMP AMANO® TR-810 ROUGE 8 mm x 1,6 mm</t>
  </si>
  <si>
    <t>RMBAX10C</t>
  </si>
  <si>
    <t>RUBAN COMP BROTHER® AX10 CORRECTABLE GR153</t>
  </si>
  <si>
    <t>Citizen</t>
  </si>
  <si>
    <t>RMC120D</t>
  </si>
  <si>
    <t>120D GSX 140</t>
  </si>
  <si>
    <t>RUBAN COMP CITIZEN® 120D GSX 140 NOIR GR621 8 mm x 12m</t>
  </si>
  <si>
    <t>RMCACP17N</t>
  </si>
  <si>
    <t>CP17</t>
  </si>
  <si>
    <t>RUBAN COMP CANON® CP17 NR78 GOLD G100 SANYO ECR190 NOIR</t>
  </si>
  <si>
    <t>RMCACP17R</t>
  </si>
  <si>
    <t>RUBAN COMP CANON CP17; NR78; GOLD G100; SANYO ECR190  ROUGE BLISTER 5"</t>
  </si>
  <si>
    <t>RMCDP600N</t>
  </si>
  <si>
    <t>IR61B/DP600</t>
  </si>
  <si>
    <t>RUBAN COMP CITIZEN IR61 / DP600 NOIR 12,7 mm x 7 m</t>
  </si>
  <si>
    <t>RMCDP600P</t>
  </si>
  <si>
    <t>RUBAN COMP CITIZEN® IR61 / DP600 PRESSING</t>
  </si>
  <si>
    <t>RMCIR31N</t>
  </si>
  <si>
    <t>IR31</t>
  </si>
  <si>
    <t>RUBAN COMP CITIZEN IR31 / DP300 NOIR 12,7 mm x 4,2 m</t>
  </si>
  <si>
    <t>RMCIR31N/R</t>
  </si>
  <si>
    <t>RUBAN COMP CITIZEN IR31 / DP300 NOIR/ROUGE 12,7 mm x 4,2 m</t>
  </si>
  <si>
    <t>RMCIR41N</t>
  </si>
  <si>
    <t>IR41</t>
  </si>
  <si>
    <t>RUBAN COMP CITIZEN® IR41 / DP400 / 460 NOIR 12,7 mm x 5 m</t>
  </si>
  <si>
    <t>RMCIR41NR</t>
  </si>
  <si>
    <t>IR41BR</t>
  </si>
  <si>
    <t>RUBAN COMP CITIZEN® IR41 / DP400 / 460  NOIR/ROUGE</t>
  </si>
  <si>
    <t>RMCIR51N</t>
  </si>
  <si>
    <t>IR51N</t>
  </si>
  <si>
    <t>RUBAN COMP CITIZEN® IR51 NOIR 12,7 mm x 5 m</t>
  </si>
  <si>
    <t>RMCIR51N/R</t>
  </si>
  <si>
    <t>IR51N/R</t>
  </si>
  <si>
    <t>RUBAN COMP CITIZEN® IR51 NOIR/ROUGE 12,7 mm x 5 m</t>
  </si>
  <si>
    <t>RMCIR71N</t>
  </si>
  <si>
    <t>IR71B</t>
  </si>
  <si>
    <t>RUBAN COMP CITIZEN® IR71 / DP730 / IR 72 NOIR 12,7 mm x 11 m</t>
  </si>
  <si>
    <t>RMCIR91N</t>
  </si>
  <si>
    <t>IR91B</t>
  </si>
  <si>
    <t>RUBAN COMP CITIZEN IR91 / CBM910 NOIR 4 mm x 0.196 m</t>
  </si>
  <si>
    <t>RMCIR91V</t>
  </si>
  <si>
    <t>Violet</t>
  </si>
  <si>
    <t>1V</t>
  </si>
  <si>
    <t>RUBAN COMP CITIZEN IR91 / MDE910/MDE911/CBM910/CBM911 VIOLET</t>
  </si>
  <si>
    <t>Bull</t>
  </si>
  <si>
    <t>RMCMDP40N</t>
  </si>
  <si>
    <t>PRK4287-6</t>
  </si>
  <si>
    <t>RUBAN COMP BULL COMPUPRINT MDP30FB/40B/40C/40T/PRK4287-6  8 mm x 1,8m</t>
  </si>
  <si>
    <t>RMCSP40</t>
  </si>
  <si>
    <t>PRK5287-6</t>
  </si>
  <si>
    <t>RUBAN COMP BULL® COMPUPRINT SP40 / VOIR RMOLPR3 IDEM</t>
  </si>
  <si>
    <t>Diablo</t>
  </si>
  <si>
    <t>RMDIH2</t>
  </si>
  <si>
    <t>RUBAN COMP DIABLO HYTYPE II NOIR ABS SA3000/4000 8 mm x 13m GR205</t>
  </si>
  <si>
    <t>RMEDLQ3000</t>
  </si>
  <si>
    <t>SO15066</t>
  </si>
  <si>
    <t>RUBAN COMP EPSON® DLQ 3000 NOIR  25,4 mm x15 m</t>
  </si>
  <si>
    <t>RMEERC02N</t>
  </si>
  <si>
    <t>ERC02</t>
  </si>
  <si>
    <t>RUBAN COMP EPSON® ERC02 NOIR SEIKO VICTOR 600 12.7 mm x 5.5 m</t>
  </si>
  <si>
    <t>RMEERC02NR</t>
  </si>
  <si>
    <t>RUBAN COMP EPSON® ERC02 NOIR/ROUGE</t>
  </si>
  <si>
    <t>RMEERC05N</t>
  </si>
  <si>
    <t>S015352</t>
  </si>
  <si>
    <t>RUBAN COMP EPSON ERC05 SHARP EL7000 NOIR 4 mm x 1.7 m BLISTER 5</t>
  </si>
  <si>
    <t>RMEERC05V</t>
  </si>
  <si>
    <t>S015001</t>
  </si>
  <si>
    <t>RUBAN COMP EPSON® ERC05  SHARP EL 7000 VIOLET</t>
  </si>
  <si>
    <t>RMEERC09N</t>
  </si>
  <si>
    <t>S015354</t>
  </si>
  <si>
    <t>RUBAN COMP EPSON ERC09 / HX20 NOIR 4 mm x 0,21 m</t>
  </si>
  <si>
    <t>RMEERC11N</t>
  </si>
  <si>
    <t>S015426</t>
  </si>
  <si>
    <t>RUBAN COMP EPSON® ERC11 NOIR GR643 12.7 mm x 10 m</t>
  </si>
  <si>
    <t>RMEERC23N</t>
  </si>
  <si>
    <t>26001B</t>
  </si>
  <si>
    <t>RUBAN COMP EPSON® ERC23 NOIR 13 mm x 2,3 m GR657</t>
  </si>
  <si>
    <t>RMEERC23NR</t>
  </si>
  <si>
    <t>GR657</t>
  </si>
  <si>
    <t>RUBAN COMP EPSON® ERC23 NOIR/ROUGE 13 mm x 2,3 m GR657</t>
  </si>
  <si>
    <t>RMEERC27N</t>
  </si>
  <si>
    <t>C43S015366</t>
  </si>
  <si>
    <t>RUBAN COMP EPSON ERC27 NOIR</t>
  </si>
  <si>
    <t>RMEERC27V</t>
  </si>
  <si>
    <t>ERC27V</t>
  </si>
  <si>
    <t>RUBAN COMP EPSON® ERC27 VIOLET</t>
  </si>
  <si>
    <t>RMEERC31</t>
  </si>
  <si>
    <t>SO15371</t>
  </si>
  <si>
    <t>RUBAN COMP EPSON ERC31 NOIR TM-H5000 / II, -U930 / II, -U95</t>
  </si>
  <si>
    <t>RMEERC31V</t>
  </si>
  <si>
    <t>ERC31V</t>
  </si>
  <si>
    <t>RUBAN COMP EPSON® ERC31 TM930 VIOLET</t>
  </si>
  <si>
    <t>RMEERC32N</t>
  </si>
  <si>
    <t>S015371</t>
  </si>
  <si>
    <t>RUBAN COMP EPSON ERC32 NOIR 12,7 mm x 7 m</t>
  </si>
  <si>
    <t>RMEERC32P</t>
  </si>
  <si>
    <t>RUBAN COMP EPSON® ERC32 PRESSING</t>
  </si>
  <si>
    <t>RMEERC34N</t>
  </si>
  <si>
    <t>ERC 30/ERC34/ERC38 NOIR</t>
  </si>
  <si>
    <t>RUBAN COMP EPSON ERC30/34/38 NOIR</t>
  </si>
  <si>
    <t>RMEERC34NR</t>
  </si>
  <si>
    <t>ERC 30/ERC34/ERC38  NOIR ROUGE</t>
  </si>
  <si>
    <t>RUBAN COMP EPSON ERC30/34/38 NOIR/ROUGE</t>
  </si>
  <si>
    <t>RMEERC34P</t>
  </si>
  <si>
    <t>ERC 30/ERC34/ERC38 Pressing</t>
  </si>
  <si>
    <t>RUBAN COMP EPSON® ERC30/34/38 PRESSING</t>
  </si>
  <si>
    <t>RMEERC34V</t>
  </si>
  <si>
    <t>ERC 30/ERC34/ERC38 Violet</t>
  </si>
  <si>
    <t>RUBAN COMP EPSON® ERC30/34/38 VIOLET</t>
  </si>
  <si>
    <t>RMEERC35N</t>
  </si>
  <si>
    <t>ERC35</t>
  </si>
  <si>
    <t>RUBAN COMP EPSON ERC35 NOIR 12.7mm x 10 m</t>
  </si>
  <si>
    <t>RMEERC35V</t>
  </si>
  <si>
    <t>RUBAN COMP EPSON® ERC35 VIOLET 12.7mm x 10m</t>
  </si>
  <si>
    <t>RMEERC37V</t>
  </si>
  <si>
    <t>ERC37V</t>
  </si>
  <si>
    <t>RUBAN COMP EPSON® ERC37 VIOLET</t>
  </si>
  <si>
    <t>RMEERC39NR</t>
  </si>
  <si>
    <t>ERC39</t>
  </si>
  <si>
    <t>RUBAN COMP EPSON® ERC39 NOIR/ROUGE 12.7 mm x 4 m</t>
  </si>
  <si>
    <t>RMEFX2190</t>
  </si>
  <si>
    <t>EFX2190</t>
  </si>
  <si>
    <t>RUBAN COMP EPSON® FX2190 / LQ2090 NOIR 12,7 mm x 17m</t>
  </si>
  <si>
    <t>RMEFX890</t>
  </si>
  <si>
    <t>EFX890</t>
  </si>
  <si>
    <t>RUBAN COMP EPSON FX890 LQ590 NOIR</t>
  </si>
  <si>
    <t>RMEIR40N</t>
  </si>
  <si>
    <t>IR40</t>
  </si>
  <si>
    <t>RUBAN COMP EPSON® IR40 / IR30 / CP16 NOIR GR744</t>
  </si>
  <si>
    <t>RMEIR40NR</t>
  </si>
  <si>
    <t>RUBAN COMP EPSON® IR40T CANON CP13 SWEDA 1575 NOIR/ROUGE GR745</t>
  </si>
  <si>
    <t>RMEIR93V</t>
  </si>
  <si>
    <t>IR93</t>
  </si>
  <si>
    <t>RUBAN COMP EPSON® IR93 VIOLET GR750</t>
  </si>
  <si>
    <t>RMELQ1000</t>
  </si>
  <si>
    <t>LQ1000</t>
  </si>
  <si>
    <t>RUBAN COMP EPSON® LQ1000/1050/1070/FX100 BULL 4/24 NOIR 13mmx17m GR634</t>
  </si>
  <si>
    <t>RMELQ2170</t>
  </si>
  <si>
    <t>LQ2170</t>
  </si>
  <si>
    <t>RUBAN COMP EPSON® LQ2170/FX2170 NOIR 13 mm x 50 m</t>
  </si>
  <si>
    <t>RMELQ2550</t>
  </si>
  <si>
    <t>LS2550</t>
  </si>
  <si>
    <t>RUBAN COMP EPSON® ELQ2500/2550/EX800/1000/LQ860/1060 NOIR 13 mm x 10 m</t>
  </si>
  <si>
    <t>RMELQ350</t>
  </si>
  <si>
    <t>C13S015633</t>
  </si>
  <si>
    <t>RUBAN COMP EPSON® C13S015633 LQ350 / 7753</t>
  </si>
  <si>
    <t>RMELQ800</t>
  </si>
  <si>
    <t>LS800</t>
  </si>
  <si>
    <t>RUBAN COMP EPSON LQ 800 NOIR 13 mm x15 m  GR633</t>
  </si>
  <si>
    <t>Fujitsu</t>
  </si>
  <si>
    <t>RMFUDL3800</t>
  </si>
  <si>
    <t>DL3700 DL3800 GENICOM 360</t>
  </si>
  <si>
    <t>RUBAN COMP FUJITSU DL3700 DL3800 GENICOM 360 NOIR 12.7mm x 5 m</t>
  </si>
  <si>
    <t>- Aucun fabricant -</t>
  </si>
  <si>
    <t>RMGR03NR</t>
  </si>
  <si>
    <t>GR03 LETTERA GR04</t>
  </si>
  <si>
    <t>RUBAN COMP GR03 NOIR/ROUGE 13 mm x 10 m BULK</t>
  </si>
  <si>
    <t>RMGR41NR</t>
  </si>
  <si>
    <t>GR41 24 51</t>
  </si>
  <si>
    <t>RUBAN COMP GR41 42 24 51  NOIR/ROUGE 13 mm x 4.5 m UNITAIRE</t>
  </si>
  <si>
    <t>Genicom</t>
  </si>
  <si>
    <t>RMG3800</t>
  </si>
  <si>
    <t>G3800</t>
  </si>
  <si>
    <t>RUBAN COMP GENICOM® 3800/3810/3820/3830/3840/3870 NOIR 10 mm x 55 m</t>
  </si>
  <si>
    <t>HP</t>
  </si>
  <si>
    <t>RMHP2608</t>
  </si>
  <si>
    <t>HP2608</t>
  </si>
  <si>
    <t>RUBAN COMP HP® 2608 2562 2563 2564 NOIR 19mm x 45m</t>
  </si>
  <si>
    <t>RMI1443</t>
  </si>
  <si>
    <t>IBM 1443/GR71D</t>
  </si>
  <si>
    <t>RUBAN COMP IBM LEXMARK® 1443 2003  3780 7400 NOIR GR71D12.7mm x 30 m</t>
  </si>
  <si>
    <t>RMI2380N</t>
  </si>
  <si>
    <t>2380/11A3540</t>
  </si>
  <si>
    <t>RUBAN COMP IBM LEXMARK 2380 NOIR 8 mm x 1,8 m</t>
  </si>
  <si>
    <t>RMI4226</t>
  </si>
  <si>
    <t>4226/1040864</t>
  </si>
  <si>
    <t>RUBAN COMP IBM® 4226 NOIR 14.3 mm x 50 m</t>
  </si>
  <si>
    <t>RMI4227</t>
  </si>
  <si>
    <t>4227/13L0034</t>
  </si>
  <si>
    <t>RUBAN COMP IBM 4227 NOIR 12,7 x 50 m</t>
  </si>
  <si>
    <t>RMI4247</t>
  </si>
  <si>
    <t>4247/PRCN701</t>
  </si>
  <si>
    <t>RUBAN COMP IBM 4247 Signum 2076 / 2078 25,4 mm x 30 m</t>
  </si>
  <si>
    <t>RMI4683/3N</t>
  </si>
  <si>
    <t>IBM 4683 III/4693/4694</t>
  </si>
  <si>
    <t>RUBAN COMP IBM 4683 III 4693 / 4694 NOIR 11 mm x 16 m</t>
  </si>
  <si>
    <t>RMI6412</t>
  </si>
  <si>
    <t>IBM I6412</t>
  </si>
  <si>
    <t>RUBAN COMP IBM® 6412 / 6400 / DATA PRINTER 3000  25,4 mm x 60 m</t>
  </si>
  <si>
    <t>RMI6746</t>
  </si>
  <si>
    <t>6746/6747/1380999</t>
  </si>
  <si>
    <t>RUBAN COMP IBM 6746 / 6747 NOIR GR173C</t>
  </si>
  <si>
    <t>RMMT2030</t>
  </si>
  <si>
    <t>MT2030</t>
  </si>
  <si>
    <t>RUBAN COMP MT 2030 / 2033 / 2240 GW5360 NOIR  20,4 mm x 40 m</t>
  </si>
  <si>
    <t>RMMT230</t>
  </si>
  <si>
    <t>230/300/340/460</t>
  </si>
  <si>
    <t>RUBAN COMP MT 230/300/340/460 NOIR GR664 204 mm x 35 m</t>
  </si>
  <si>
    <t>RMMT400BD</t>
  </si>
  <si>
    <t>MANESMANTALLY GR615</t>
  </si>
  <si>
    <t>RUBAN COMP MT 400 BORDS DROITS / MT1000 LCQ340 NOIR GR615  9 mm x 10 m</t>
  </si>
  <si>
    <t>RMMT6212</t>
  </si>
  <si>
    <t>RUBAN COMP MT 6212 / 6215 / 6218 GENICOM® 6306  NOIR 25.4 mm x 40 m</t>
  </si>
  <si>
    <t>RMMT690</t>
  </si>
  <si>
    <t>MT690</t>
  </si>
  <si>
    <t>RUBAN COMP MT 600 /660 / 690 / 691  NOIR 25,4 mm x 38 m</t>
  </si>
  <si>
    <t>RMMT83/84</t>
  </si>
  <si>
    <t>MT-83/84 C</t>
  </si>
  <si>
    <t>RUBAN COMP MT 83/84 C NOIR GR683 8mm x 1.8 m</t>
  </si>
  <si>
    <t>NCR</t>
  </si>
  <si>
    <t>RMN6622N</t>
  </si>
  <si>
    <t>NCR 6622</t>
  </si>
  <si>
    <t xml:space="preserve">RUBAN COMP NCR 6622 NOIR </t>
  </si>
  <si>
    <t>RMN7156N</t>
  </si>
  <si>
    <t>NCR 7156</t>
  </si>
  <si>
    <t>RUBAN COMP NCR 7156 NOIR 8 mm x 1.6 m</t>
  </si>
  <si>
    <t>NEC</t>
  </si>
  <si>
    <t>RMNE8000</t>
  </si>
  <si>
    <t>NEC 8000</t>
  </si>
  <si>
    <t>RUBAN COMP NEC® 8000/C.ITOH 8510  NOIR GR650 13 mm x 9 m</t>
  </si>
  <si>
    <t>RMNEP20</t>
  </si>
  <si>
    <t>NEC P20/P30/P3300</t>
  </si>
  <si>
    <t>RUBAN COMP NEC® P20 P30 P3300 NOIR</t>
  </si>
  <si>
    <t>RMO182</t>
  </si>
  <si>
    <t>182/390</t>
  </si>
  <si>
    <t>RUBAN COMP OKI 182 / 390 NOIR 8 mm x 1,6 m</t>
  </si>
  <si>
    <t>RMO182FB</t>
  </si>
  <si>
    <t>RUBAN COMP OKI® 182 / 390 NOIR 8mm x 1.6m FLAT BED</t>
  </si>
  <si>
    <t>RMO520</t>
  </si>
  <si>
    <t>520/521/590/591</t>
  </si>
  <si>
    <t>RUBAN COMP OKI ML 520 / 521 / 590 / 591 NOIR 8 mm x 1,6 m</t>
  </si>
  <si>
    <t>RMO5520</t>
  </si>
  <si>
    <t>5520/5590/720/790</t>
  </si>
  <si>
    <t>RUBAN COMP OKI® 5520 / 5590/720/790 NOIR 8 mm x 1,6 mm</t>
  </si>
  <si>
    <t>RMOLDM109</t>
  </si>
  <si>
    <t>DM109/119/124/209/224</t>
  </si>
  <si>
    <t>RUBAN COMP OLIVETTI® DM109/119/124/209/224 BULL 4406 NOIR 12,7mmx16m</t>
  </si>
  <si>
    <t>RMOLET2201</t>
  </si>
  <si>
    <t>RUBAN COMP OLIVETTI® ET2000 2200 2400 Wordcart NOIR 8 mmx270 m GR313C</t>
  </si>
  <si>
    <t>RMOLETP55</t>
  </si>
  <si>
    <t>RUBAN COMP OLIVETTI® ETP55 - ONDACART   8 mm x155 m  GR 177C</t>
  </si>
  <si>
    <t>RMOLPR2</t>
  </si>
  <si>
    <t>PR2</t>
  </si>
  <si>
    <t>RUBAN COMP OLIVETTI® PR2 SNUG NOIR 7 mm x 15 m</t>
  </si>
  <si>
    <t>RMOLPR3</t>
  </si>
  <si>
    <t>PR3 COMPUPRINT SP40/PRL5287</t>
  </si>
  <si>
    <t>RUBAN COMP OLIVETTI PR3 COMPUPRINT SP40/PRL5287 NOIR</t>
  </si>
  <si>
    <t>Olympia</t>
  </si>
  <si>
    <t>RMOLYES60</t>
  </si>
  <si>
    <t>OLYMPIA ES60</t>
  </si>
  <si>
    <t>RUBAN COMP OLYMPIA® ES60 NOIR GR164C</t>
  </si>
  <si>
    <t>RMOLYESW300</t>
  </si>
  <si>
    <t>OLYMPIA ESW300</t>
  </si>
  <si>
    <t>RUBAN COMP OLYMPIA® ESW3000 NOIR 8 mm x 260 m  GR163</t>
  </si>
  <si>
    <t>RMPHPP405</t>
  </si>
  <si>
    <t>PP405</t>
  </si>
  <si>
    <t>RUBAN COMP PHILIPS®  PP 405 NOIR 22 mm x 36 m</t>
  </si>
  <si>
    <t>RMPKXP155</t>
  </si>
  <si>
    <t>KXP155</t>
  </si>
  <si>
    <t>RUBAN COMP PANASONIC KXP 155 - 1524/1624/1654/2624 - NOIR</t>
  </si>
  <si>
    <t>Printronics</t>
  </si>
  <si>
    <t>RMPP300</t>
  </si>
  <si>
    <t>PP300</t>
  </si>
  <si>
    <t>RUBAN COMP PRINTRONICS® P300/150/600 NOIR GR594 25.4 mm x 45 m</t>
  </si>
  <si>
    <t>Smith Corona</t>
  </si>
  <si>
    <t>RMSCPE900</t>
  </si>
  <si>
    <t>GR317C</t>
  </si>
  <si>
    <t>RUBAN COMP SMITH CORONA H-SERIE 8 mm x 130 m GR317C</t>
  </si>
  <si>
    <t>Seikosha</t>
  </si>
  <si>
    <t>RMSEX30</t>
  </si>
  <si>
    <t>EPSON GR-182C</t>
  </si>
  <si>
    <t>RUBAN COMP SILVER REED EX42 8 mm x 110 m GR182C</t>
  </si>
  <si>
    <t>RMSKSBP10</t>
  </si>
  <si>
    <t>SBP10/BP5780/BP7800</t>
  </si>
  <si>
    <t>RUBAN COMP SEIKOSHA® SBP10 5780 7800 NOIR</t>
  </si>
  <si>
    <t>RMSKSP800</t>
  </si>
  <si>
    <t>SP800 / 1000 / 2400 / Amstrad PCW8256</t>
  </si>
  <si>
    <t>RUBAN COMP SEIKOSHA® SP800 / 1000 / 2400 / Amstrad PCW8256 NOIR 12,7 mm x 13 m</t>
  </si>
  <si>
    <t>Siemens Nixdorf</t>
  </si>
  <si>
    <t>RMSN4915N</t>
  </si>
  <si>
    <t>HPR4915 BP300</t>
  </si>
  <si>
    <t>RUBAN COMP SIEMENS NIXDORF HPR4915 STAR BP300 NOIR 10 mm x 38 m</t>
  </si>
  <si>
    <t>RMSNNP0607</t>
  </si>
  <si>
    <t>WINCOR NP06/07</t>
  </si>
  <si>
    <t>RUBAN COMP SIEMENS® NIXDORF WINCOR NP06/07 NOIR 11 mm x 6 m</t>
  </si>
  <si>
    <t>STAR</t>
  </si>
  <si>
    <t>RMSTLC10</t>
  </si>
  <si>
    <t>STAR LC10/20/100/NX1000 /80982480</t>
  </si>
  <si>
    <t>RUBAN COMP STAR® LC10/20/100 NX1000 NOIR 8 mm x 7.5 m</t>
  </si>
  <si>
    <t>RMSTLC2410</t>
  </si>
  <si>
    <t>LC2410/15 - NX 1500/80982510</t>
  </si>
  <si>
    <t>RUBAN COMP STAR® LC2410/15 - NX 1500 NOIR 12,7 mm x 8 m GR691</t>
  </si>
  <si>
    <t>RMSTRC7KB</t>
  </si>
  <si>
    <t>RC7KB</t>
  </si>
  <si>
    <t>RUBAN COMP STAR® RC7KB HSP7000 NOIR</t>
  </si>
  <si>
    <t>RMSTSP200N</t>
  </si>
  <si>
    <t>SP200/212</t>
  </si>
  <si>
    <t>RUBAN COMP STAR® SP200/212 NOIR 12.7 mm x 3.2 m</t>
  </si>
  <si>
    <t>RMSTSP200NR</t>
  </si>
  <si>
    <t>RUBAN COMP STAR® SP200 NOIR/ROUGE</t>
  </si>
  <si>
    <t>RMSTSP300N</t>
  </si>
  <si>
    <t>SP300/SP312/SP320 MP300</t>
  </si>
  <si>
    <t>RUBAN COMP STAR SP300 / SRP250 NOIR 12,7 mm x 5,5 m</t>
  </si>
  <si>
    <t>RMSTSP700NR</t>
  </si>
  <si>
    <t>SP700/SP742/SP743/SPC700</t>
  </si>
  <si>
    <t>RUBAN COMP STAR® SP700/742/743/C700 NOIR/ROUGE 12,7 mm x 5 m</t>
  </si>
  <si>
    <t>Tec Ma</t>
  </si>
  <si>
    <t>RMTMA1040V</t>
  </si>
  <si>
    <t>TEC MA 1040/1070/1080/1090</t>
  </si>
  <si>
    <t>RUBAN COMP TEC MA® 1040 1070 1080 1090 VIOLET</t>
  </si>
  <si>
    <t>RMTEMA1450V</t>
  </si>
  <si>
    <t>RUBAN COMP TEC MA® 1450 1650 FR1450 VIOLET</t>
  </si>
  <si>
    <t>S1UX3CR</t>
  </si>
  <si>
    <t>FO 730/880 UX 310/370/470</t>
  </si>
  <si>
    <t>TTR COMP SHARP® FO 730/880 UX 310/370/470 (220 x 30) x 2</t>
  </si>
  <si>
    <t>S1UX9CR</t>
  </si>
  <si>
    <t>UXP400-410-A450-UXA460-NXP500-NXP510-NXA55</t>
  </si>
  <si>
    <t>TTR COMP SHARP® UXP400-410-A450-UXA460-NXP500-NXP510-NXA55</t>
  </si>
  <si>
    <t>divers</t>
  </si>
  <si>
    <t>TTCI110300</t>
  </si>
  <si>
    <t>RUBAN TRANSFERT THERMIQUE 110mm x 300m - EXT - CIRE</t>
  </si>
  <si>
    <t>TTCI110450</t>
  </si>
  <si>
    <t>RUBAN TRANSFERT THERMIQUE 110mm x 450m - EXT - CIRE T415</t>
  </si>
  <si>
    <t>TTCI170450</t>
  </si>
  <si>
    <t>RUBAN TRANSFERT THERMIQUE 170mm x 450m - EXT - CIRE T415</t>
  </si>
  <si>
    <t>TTCI171625</t>
  </si>
  <si>
    <t>RUBAN TRANSFERT THERMIQUE 171mm x 625m - EXT - CIRE T415</t>
  </si>
  <si>
    <t>TTCI220450</t>
  </si>
  <si>
    <t>RUBAN TRANSFERT THERMIQUE 220mm x 450m - EXT - CIRE T415</t>
  </si>
  <si>
    <t>TTCI90450</t>
  </si>
  <si>
    <t>RUBAN TRANSFERT THERMIQUE 90mm x 450m - EXT - CIRE</t>
  </si>
  <si>
    <t>TTCR110450</t>
  </si>
  <si>
    <t>RUBAN TRANSFERT THERMIQUE 110mm x 450m - EXT - CIRE RESINE UV</t>
  </si>
  <si>
    <t>TTRE55300</t>
  </si>
  <si>
    <t>RUBAN TRANSFERT THERMIQUE 55mm x 300m - EXT - RESINE RX40</t>
  </si>
  <si>
    <t>TTRE55360</t>
  </si>
  <si>
    <t>RUBAN TRANSFERT THERMIQUE 55mm x 360m - INT - RESINE FR2</t>
  </si>
  <si>
    <t>TTRE55450</t>
  </si>
  <si>
    <t>RUBAN TRANSFERT THERMIQUE 55mm x 450m - EXT - RESINE FR2</t>
  </si>
  <si>
    <t>TTRE68450</t>
  </si>
  <si>
    <t>RUBAN TRANSFERT THERMIQUE 68mm x 450m - EXT - RESINE FR2 REMPLACE PAR TTRE80300</t>
  </si>
  <si>
    <t>TTRE80300</t>
  </si>
  <si>
    <t>RUBAN TRANSFERT THERMIQUE 80mm x 300m - EXT - RESINE RX3</t>
  </si>
  <si>
    <t>FIL3D_175_BK</t>
  </si>
  <si>
    <t>Filaments ABS Imp 3D 1.75mm ABS : Black Bobine 1kg</t>
  </si>
  <si>
    <t>1 kg</t>
  </si>
  <si>
    <t>FIL3D_175_BL</t>
  </si>
  <si>
    <t>Filaments ABS Imp 3D 1.75mm ABS : Blue Bobine 1kg</t>
  </si>
  <si>
    <t>FIL3D_175_GD</t>
  </si>
  <si>
    <t>Filaments ABS Imp 3D 1.75mm ABS : Gold Bobine 1kg</t>
  </si>
  <si>
    <t>Or</t>
  </si>
  <si>
    <t>FIL3D_175_GR</t>
  </si>
  <si>
    <t>Filaments ABS Imp 3D 1.75mm ABS : Green Bobine 1kg</t>
  </si>
  <si>
    <t>FIL3D_175_GY</t>
  </si>
  <si>
    <t>Filaments ABS Imp 3D 1.75mm ABS : Grey Bobine 1kg</t>
  </si>
  <si>
    <t>FIL3D_175_LBL</t>
  </si>
  <si>
    <t>Filaments ABS Imp 3D 1.75mm ABS : Light Blue Bobine 1kg</t>
  </si>
  <si>
    <t>FIL3D_175_MG</t>
  </si>
  <si>
    <t>Filaments ABS Imp 3D 1.75mm ABS : Magenta Bobine 1kg</t>
  </si>
  <si>
    <t>FIL3D_175_OR</t>
  </si>
  <si>
    <t>Filaments ABS Imp 3D 1.75mm ABS : Orange Bobine 1kg</t>
  </si>
  <si>
    <t>FIL3D_175_PK</t>
  </si>
  <si>
    <t>Filaments ABS Imp 3D 1.75mm ABS : Pink Bobine 1kg</t>
  </si>
  <si>
    <t>Rose</t>
  </si>
  <si>
    <t>FIL3D_175_PU</t>
  </si>
  <si>
    <t>Filaments ABS Imp 3D 1.75mm ABS : Purple Bobine 1kg</t>
  </si>
  <si>
    <t>FIL3D_175_SK</t>
  </si>
  <si>
    <t>Filaments ABS Imp 3D 1.75mm ABS : Skin Bobine 1kg</t>
  </si>
  <si>
    <t>Chair</t>
  </si>
  <si>
    <t>FIL3D_175_WH</t>
  </si>
  <si>
    <t>Filaments ABS Imp 3D 1.75mm ABS : Cold White Bobine 1kg</t>
  </si>
  <si>
    <t>Blanc Glacial</t>
  </si>
  <si>
    <t>FIL3D_300_BK</t>
  </si>
  <si>
    <t>Filaments PLA Imp 3D 3.0mm ABS : Black Bobine 1kg</t>
  </si>
  <si>
    <t>FIL3D_300_GY</t>
  </si>
  <si>
    <t>Filaments ABS Imp 3D 3.0mm ABS : Grey Bobine 1kg</t>
  </si>
  <si>
    <t>FIL3D_300_NT</t>
  </si>
  <si>
    <t>Filaments ABS Imp 3D 3.0mm ABS : Natural Bobine 1kg</t>
  </si>
  <si>
    <t>Naturel</t>
  </si>
  <si>
    <t>FIL3D_300_SK</t>
  </si>
  <si>
    <t>Filaments ABS Imp 3D 3.0mm ABS : Skin Bobine 1kg</t>
  </si>
  <si>
    <t>FIL3D_300_WH</t>
  </si>
  <si>
    <t>Filaments ABS Imp 3D 3.0mm ABS : Cold White Bobine 1kg</t>
  </si>
  <si>
    <t>Blanc</t>
  </si>
  <si>
    <t>ETIQ-BR-TZ131</t>
  </si>
  <si>
    <t>TZe 131</t>
  </si>
  <si>
    <t>Transparent</t>
  </si>
  <si>
    <t>ETIQUETTE RUBAN CASSETTE COMPATIBLE BROTHER TZe 131 (12mm x 8m) TRANSPARENT</t>
  </si>
  <si>
    <t>8 mètres</t>
  </si>
  <si>
    <t>ETIQ-BR-TZ221</t>
  </si>
  <si>
    <t>TZe 221</t>
  </si>
  <si>
    <t>ETIQUETTE RUBAN CASSETTE COMPATIBLE BROTHER TZe 221 (9mm x 8m) BLANC</t>
  </si>
  <si>
    <t>ETIQ-BR-TZ231</t>
  </si>
  <si>
    <t>TZe 231</t>
  </si>
  <si>
    <t>ETIQUETTE RUBAN CASSETTE COMPATIBLE BROTHER TZe 231 (12mm x 8m) BLANC</t>
  </si>
  <si>
    <t>Dymo</t>
  </si>
  <si>
    <t>ETIQ-DY-S0721610</t>
  </si>
  <si>
    <t>S0721610</t>
  </si>
  <si>
    <t>ETIQUETTE RUBAN CASSETTE COMPATIBLE DYMO S0721610 (4m x 12mm) BLANC</t>
  </si>
  <si>
    <t>4 mètres</t>
  </si>
  <si>
    <t>ETIQ-DY-S0721620</t>
  </si>
  <si>
    <t>S0721620</t>
  </si>
  <si>
    <t>ETIQUETTE RUBAN CASSETTE COMPATIBLE DYMO S0721620 (4m x 12mm) JAUNE</t>
  </si>
  <si>
    <t>ETIQ-DY-S0721650</t>
  </si>
  <si>
    <t>S0721650</t>
  </si>
  <si>
    <t>ETIQUETTE RUBAN CASSETTE COMPATIBLE DYMO S0721650 (4m x 12mm) BLEU</t>
  </si>
  <si>
    <t>ETIQ-DY-S0720530</t>
  </si>
  <si>
    <t>S0720530</t>
  </si>
  <si>
    <t>ETIQUETTE RUBAN CASSETTE COMPATIBLE DYMO S0720530 (7m x 12mm) WHITE</t>
  </si>
  <si>
    <t>7 mètres</t>
  </si>
  <si>
    <t>B8E405XLB/CL</t>
  </si>
  <si>
    <t>T405XL - Valise</t>
  </si>
  <si>
    <t>Epson Workforce Pro WF-3800 Series, WF-3820 DWF, Pro WF-3825 DWF, WF-3830 DWTF, WF-4820 DWF, WF-4825 DWF, WF-4830 DTWf, WF-7830 DTWf, WF-7835 DTWf, WF-7840 DTWf</t>
  </si>
  <si>
    <t>C8E405XLB</t>
  </si>
  <si>
    <t>C8E405XLC</t>
  </si>
  <si>
    <t>C8E405XLM</t>
  </si>
  <si>
    <t>C8E405XLY</t>
  </si>
  <si>
    <t>Prix TTC</t>
  </si>
  <si>
    <t>Référence OEM (constructeur)</t>
  </si>
  <si>
    <t>www.nancy-planetcartouche.fr</t>
  </si>
  <si>
    <t xml:space="preserve">www.nancy-planetcartouche.fr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</si>
</sst>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_-;\-* #,##0.00_-;_-* &quot;-&quot;??_-;_-@_-"/>
  </numFmts>
  <fonts count="55" x14ac:knownFonts="1">
    <font>
      <sz val="11"/>
      <color theme="1"/>
      <name val="Calibri"/>
      <family val="2"/>
      <scheme val="minor"/>
    </font>
    <font>
      <sz val="11"/>
      <color theme="1"/>
      <name val="Calibri"/>
      <family val="2"/>
      <scheme val="minor"/>
    </font>
    <font>
      <b/>
      <sz val="11"/>
      <color theme="1"/>
      <name val="Calibri"/>
      <family val="2"/>
      <scheme val="minor"/>
    </font>
    <font>
      <b/>
      <i/>
      <u/>
      <sz val="11"/>
      <color rgb="FF009900"/>
      <name val="Calibri"/>
      <family val="2"/>
      <scheme val="minor"/>
    </font>
    <font>
      <b/>
      <i/>
      <sz val="11"/>
      <color theme="0"/>
      <name val="Calibri"/>
      <family val="2"/>
      <scheme val="minor"/>
    </font>
    <font>
      <sz val="14"/>
      <color theme="1"/>
      <name val="Copperplate Gothic Bold"/>
      <family val="2"/>
    </font>
    <font>
      <sz val="14"/>
      <color theme="1"/>
      <name val="Wingdings"/>
      <charset val="2"/>
    </font>
    <font>
      <b/>
      <i/>
      <sz val="11"/>
      <name val="Calibri"/>
      <family val="2"/>
      <scheme val="minor"/>
    </font>
    <font>
      <b/>
      <sz val="11"/>
      <name val="Calibri"/>
      <family val="2"/>
      <scheme val="minor"/>
    </font>
    <font>
      <b/>
      <i/>
      <sz val="11"/>
      <color theme="8" tint="-0.499984740745262"/>
      <name val="Calibri"/>
      <family val="2"/>
      <scheme val="minor"/>
    </font>
    <font>
      <sz val="14"/>
      <color rgb="FF0066FF"/>
      <name val="Wingdings"/>
      <charset val="2"/>
    </font>
    <font>
      <sz val="14"/>
      <color rgb="FFFF00FF"/>
      <name val="Wingdings"/>
      <charset val="2"/>
    </font>
    <font>
      <sz val="14"/>
      <color rgb="FFFFFF00"/>
      <name val="Wingdings"/>
      <charset val="2"/>
    </font>
    <font>
      <sz val="8"/>
      <color theme="1"/>
      <name val="Calibri"/>
      <family val="2"/>
      <scheme val="minor"/>
    </font>
    <font>
      <sz val="14"/>
      <color rgb="FF99CCFF"/>
      <name val="Wingdings"/>
      <charset val="2"/>
    </font>
    <font>
      <sz val="14"/>
      <color rgb="FFFF99FF"/>
      <name val="Wingdings"/>
      <charset val="2"/>
    </font>
    <font>
      <sz val="14"/>
      <color rgb="FFFF0000"/>
      <name val="Wingdings"/>
      <charset val="2"/>
    </font>
    <font>
      <sz val="14"/>
      <color rgb="FF00B050"/>
      <name val="Wingdings"/>
      <charset val="2"/>
    </font>
    <font>
      <sz val="14"/>
      <color theme="0" tint="-0.499984740745262"/>
      <name val="Wingdings"/>
      <charset val="2"/>
    </font>
    <font>
      <sz val="14"/>
      <color theme="1"/>
      <name val="Calibri Light"/>
      <family val="2"/>
      <scheme val="major"/>
    </font>
    <font>
      <sz val="14"/>
      <color rgb="FF9900FF"/>
      <name val="Wingdings"/>
      <charset val="2"/>
    </font>
    <font>
      <sz val="14"/>
      <color theme="0" tint="-0.14999847407452621"/>
      <name val="Wingdings"/>
      <charset val="2"/>
    </font>
    <font>
      <b/>
      <i/>
      <sz val="11"/>
      <color theme="1"/>
      <name val="Calibri"/>
      <family val="2"/>
      <scheme val="minor"/>
    </font>
    <font>
      <sz val="14"/>
      <name val="Wingdings"/>
      <charset val="2"/>
    </font>
    <font>
      <sz val="14"/>
      <color rgb="FFFFC000"/>
      <name val="Wingdings"/>
      <charset val="2"/>
    </font>
    <font>
      <b/>
      <sz val="12"/>
      <color theme="1"/>
      <name val="Calibri"/>
      <family val="2"/>
      <scheme val="minor"/>
    </font>
    <font>
      <b/>
      <sz val="11"/>
      <color theme="0"/>
      <name val="Verdana"/>
      <family val="2"/>
    </font>
    <font>
      <sz val="11"/>
      <color rgb="FF0066FF"/>
      <name val="Wingdings"/>
      <charset val="2"/>
    </font>
    <font>
      <sz val="11"/>
      <color rgb="FFFF00FF"/>
      <name val="Wingdings"/>
      <charset val="2"/>
    </font>
    <font>
      <sz val="11"/>
      <color rgb="FFFFFF00"/>
      <name val="Wingdings"/>
      <charset val="2"/>
    </font>
    <font>
      <sz val="11"/>
      <color theme="1"/>
      <name val="Wingdings"/>
      <charset val="2"/>
    </font>
    <font>
      <b/>
      <i/>
      <sz val="12"/>
      <color theme="1"/>
      <name val="Calibri"/>
      <family val="2"/>
      <scheme val="minor"/>
    </font>
    <font>
      <sz val="11"/>
      <name val="Wingdings"/>
      <charset val="2"/>
    </font>
    <font>
      <sz val="14"/>
      <color rgb="FF0070C0"/>
      <name val="Wingdings"/>
      <charset val="2"/>
    </font>
    <font>
      <sz val="14"/>
      <color rgb="FF00B0F0"/>
      <name val="Wingdings"/>
      <charset val="2"/>
    </font>
    <font>
      <sz val="14"/>
      <color theme="0" tint="-0.34998626667073579"/>
      <name val="Wingdings"/>
      <charset val="2"/>
    </font>
    <font>
      <sz val="14"/>
      <color rgb="FF7030A0"/>
      <name val="Wingdings"/>
      <charset val="2"/>
    </font>
    <font>
      <i/>
      <sz val="10"/>
      <name val="Verdana"/>
      <family val="2"/>
    </font>
    <font>
      <i/>
      <sz val="11"/>
      <color theme="1"/>
      <name val="Calibri"/>
      <family val="2"/>
      <scheme val="minor"/>
    </font>
    <font>
      <sz val="14"/>
      <color rgb="FFFDEB07"/>
      <name val="Wingdings"/>
      <charset val="2"/>
    </font>
    <font>
      <sz val="14"/>
      <color rgb="FF92D050"/>
      <name val="Wingdings"/>
      <charset val="2"/>
    </font>
    <font>
      <sz val="14"/>
      <color theme="5" tint="0.59999389629810485"/>
      <name val="Wingdings"/>
      <charset val="2"/>
    </font>
    <font>
      <sz val="14"/>
      <color rgb="FFCCFFFF"/>
      <name val="Wingdings"/>
      <charset val="2"/>
    </font>
    <font>
      <sz val="14"/>
      <color rgb="FFFFCC99"/>
      <name val="Wingdings"/>
      <charset val="2"/>
    </font>
    <font>
      <u/>
      <sz val="11"/>
      <color theme="10"/>
      <name val="Calibri"/>
      <family val="2"/>
      <scheme val="minor"/>
    </font>
    <font>
      <b/>
      <i/>
      <sz val="18"/>
      <color theme="1"/>
      <name val="Calibri"/>
      <family val="2"/>
      <scheme val="minor"/>
    </font>
    <font>
      <b/>
      <i/>
      <sz val="16"/>
      <color theme="1"/>
      <name val="Calibri"/>
      <family val="2"/>
      <scheme val="minor"/>
    </font>
    <font>
      <b/>
      <sz val="18"/>
      <color rgb="FF0070C0"/>
      <name val="Calibri"/>
      <family val="2"/>
      <scheme val="minor"/>
    </font>
    <font>
      <b/>
      <sz val="18"/>
      <color theme="1"/>
      <name val="Calibri"/>
      <family val="2"/>
      <scheme val="minor"/>
    </font>
    <font>
      <b/>
      <sz val="18"/>
      <color theme="10"/>
      <name val="Calibri"/>
      <family val="2"/>
      <scheme val="minor"/>
    </font>
    <font>
      <b/>
      <i/>
      <sz val="18"/>
      <color rgb="FF0070C0"/>
      <name val="Calibri"/>
      <family val="2"/>
      <scheme val="minor"/>
    </font>
    <font>
      <b/>
      <sz val="18"/>
      <color rgb="FF0070C0"/>
      <name val="Copperplate Gothic Bold"/>
      <family val="2"/>
    </font>
    <font>
      <b/>
      <i/>
      <sz val="18"/>
      <color theme="0"/>
      <name val="Calibri"/>
      <family val="2"/>
      <scheme val="minor"/>
    </font>
    <font>
      <b/>
      <i/>
      <sz val="18"/>
      <color rgb="FF009900"/>
      <name val="Calibri"/>
      <family val="2"/>
      <scheme val="minor"/>
    </font>
    <font>
      <b/>
      <sz val="18"/>
      <color theme="1"/>
      <name val="Copperplate Gothic Bold"/>
      <family val="2"/>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rgb="FFFFFFE6"/>
        <bgColor indexed="64"/>
      </patternFill>
    </fill>
    <fill>
      <patternFill patternType="solid">
        <fgColor rgb="FF3333CC"/>
        <bgColor indexed="64"/>
      </patternFill>
    </fill>
    <fill>
      <patternFill patternType="solid">
        <fgColor rgb="FFBBD441"/>
        <bgColor indexed="64"/>
      </patternFill>
    </fill>
    <fill>
      <patternFill patternType="solid">
        <fgColor rgb="FFFAB131"/>
        <bgColor indexed="64"/>
      </patternFill>
    </fill>
    <fill>
      <patternFill patternType="solid">
        <fgColor theme="0"/>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s>
  <cellStyleXfs count="4">
    <xf numFmtId="0" fontId="0" fillId="0" borderId="0"/>
    <xf numFmtId="164" fontId="1" fillId="0" borderId="0" applyFont="0" applyFill="0" applyBorder="0" applyAlignment="0" applyProtection="0"/>
    <xf numFmtId="44" fontId="1" fillId="0" borderId="0" applyFont="0" applyFill="0" applyBorder="0" applyAlignment="0" applyProtection="0"/>
    <xf numFmtId="0" fontId="44" fillId="0" borderId="0" applyNumberFormat="0" applyFill="0" applyBorder="0" applyAlignment="0" applyProtection="0"/>
  </cellStyleXfs>
  <cellXfs count="141">
    <xf numFmtId="0" fontId="0" fillId="0" borderId="0" xfId="0"/>
    <xf numFmtId="0" fontId="0" fillId="0" borderId="0" xfId="0" applyProtection="1">
      <protection locked="0"/>
    </xf>
    <xf numFmtId="44" fontId="4" fillId="2" borderId="1" xfId="2" applyFont="1" applyFill="1" applyBorder="1" applyAlignment="1">
      <alignment horizontal="center" vertical="center"/>
    </xf>
    <xf numFmtId="0" fontId="0" fillId="0" borderId="0" xfId="0" applyAlignment="1" applyProtection="1">
      <alignment horizontal="left" vertical="center"/>
      <protection locked="0"/>
    </xf>
    <xf numFmtId="0" fontId="6"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horizontal="right"/>
      <protection locked="0"/>
    </xf>
    <xf numFmtId="1" fontId="0" fillId="0" borderId="0" xfId="0" applyNumberFormat="1" applyProtection="1">
      <protection locked="0"/>
    </xf>
    <xf numFmtId="0" fontId="4" fillId="2" borderId="1" xfId="0" applyFont="1" applyFill="1" applyBorder="1" applyAlignment="1">
      <alignment vertical="center"/>
    </xf>
    <xf numFmtId="0" fontId="4" fillId="2" borderId="1" xfId="0" applyFont="1" applyFill="1" applyBorder="1" applyAlignment="1">
      <alignment horizontal="left" vertical="center"/>
    </xf>
    <xf numFmtId="0" fontId="4" fillId="2" borderId="1" xfId="0" applyFont="1" applyFill="1" applyBorder="1" applyAlignment="1">
      <alignment horizontal="left" vertical="center" indent="1"/>
    </xf>
    <xf numFmtId="164" fontId="4" fillId="2" borderId="1" xfId="1" applyFont="1" applyFill="1" applyBorder="1" applyAlignment="1" applyProtection="1">
      <alignment vertical="center"/>
      <protection locked="0"/>
    </xf>
    <xf numFmtId="0" fontId="4" fillId="2" borderId="1" xfId="0" applyFont="1" applyFill="1" applyBorder="1" applyAlignment="1" applyProtection="1">
      <alignment horizontal="right" vertical="center"/>
      <protection locked="0"/>
    </xf>
    <xf numFmtId="1" fontId="4" fillId="2" borderId="1" xfId="0" applyNumberFormat="1" applyFont="1" applyFill="1" applyBorder="1" applyAlignment="1" applyProtection="1">
      <alignment vertical="center"/>
      <protection locked="0"/>
    </xf>
    <xf numFmtId="0" fontId="2" fillId="0" borderId="1" xfId="0" applyFont="1" applyBorder="1" applyAlignment="1">
      <alignment vertical="center"/>
    </xf>
    <xf numFmtId="0" fontId="0" fillId="0" borderId="1" xfId="0" applyBorder="1" applyAlignment="1">
      <alignment vertical="center"/>
    </xf>
    <xf numFmtId="0" fontId="7" fillId="0" borderId="1" xfId="0" applyFont="1" applyBorder="1" applyAlignment="1">
      <alignment horizontal="left" vertical="center"/>
    </xf>
    <xf numFmtId="0" fontId="9" fillId="0" borderId="1" xfId="0" applyFont="1" applyBorder="1" applyAlignment="1">
      <alignment horizontal="left" vertical="center" indent="1"/>
    </xf>
    <xf numFmtId="0" fontId="9" fillId="0" borderId="1" xfId="0" applyFont="1" applyBorder="1" applyAlignment="1">
      <alignment horizontal="left" vertical="center"/>
    </xf>
    <xf numFmtId="0" fontId="0" fillId="0" borderId="1" xfId="0" applyBorder="1" applyAlignment="1">
      <alignment horizontal="left" vertical="center"/>
    </xf>
    <xf numFmtId="0" fontId="6" fillId="0" borderId="1" xfId="0" applyFont="1" applyBorder="1" applyAlignment="1">
      <alignment horizontal="center" vertical="center"/>
    </xf>
    <xf numFmtId="0" fontId="13" fillId="0" borderId="1" xfId="0" applyFont="1" applyBorder="1" applyAlignment="1">
      <alignment vertical="center"/>
    </xf>
    <xf numFmtId="0" fontId="0" fillId="0" borderId="1" xfId="0" applyBorder="1" applyAlignment="1" applyProtection="1">
      <alignment horizontal="center" vertical="center"/>
      <protection locked="0"/>
    </xf>
    <xf numFmtId="0" fontId="0" fillId="0" borderId="1" xfId="0" applyBorder="1" applyAlignment="1" applyProtection="1">
      <alignment horizontal="right" vertical="center"/>
      <protection locked="0"/>
    </xf>
    <xf numFmtId="1" fontId="0" fillId="0" borderId="1" xfId="0" applyNumberFormat="1" applyBorder="1" applyAlignment="1" applyProtection="1">
      <alignment vertical="center"/>
      <protection locked="0"/>
    </xf>
    <xf numFmtId="0" fontId="0" fillId="0" borderId="1" xfId="0" applyBorder="1" applyAlignment="1" applyProtection="1">
      <alignment vertical="center"/>
      <protection locked="0"/>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2" fillId="0" borderId="1" xfId="0" applyFont="1" applyBorder="1" applyProtection="1">
      <protection locked="0"/>
    </xf>
    <xf numFmtId="0" fontId="0" fillId="0" borderId="1" xfId="0" applyBorder="1" applyProtection="1">
      <protection locked="0"/>
    </xf>
    <xf numFmtId="0" fontId="0" fillId="0" borderId="1" xfId="0" applyBorder="1" applyAlignment="1" applyProtection="1">
      <alignment horizontal="left"/>
      <protection locked="0"/>
    </xf>
    <xf numFmtId="0" fontId="9" fillId="0" borderId="1" xfId="0" applyFont="1" applyBorder="1" applyAlignment="1" applyProtection="1">
      <alignment horizontal="left" vertical="center"/>
      <protection locked="0"/>
    </xf>
    <xf numFmtId="1" fontId="0" fillId="0" borderId="1" xfId="0" applyNumberFormat="1" applyBorder="1" applyAlignment="1" applyProtection="1">
      <alignment horizontal="right" vertical="center"/>
      <protection locked="0"/>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2" fillId="0" borderId="1" xfId="0" applyFont="1" applyBorder="1" applyAlignment="1">
      <alignment vertical="center"/>
    </xf>
    <xf numFmtId="0" fontId="23" fillId="0" borderId="1" xfId="0" applyFont="1" applyBorder="1" applyAlignment="1">
      <alignment horizontal="center" vertical="center"/>
    </xf>
    <xf numFmtId="0" fontId="0" fillId="0" borderId="1" xfId="0" applyBorder="1" applyAlignment="1">
      <alignment horizontal="right" vertical="center"/>
    </xf>
    <xf numFmtId="1" fontId="0" fillId="0" borderId="1" xfId="0" applyNumberFormat="1" applyBorder="1" applyAlignment="1">
      <alignment horizontal="right" vertical="center"/>
    </xf>
    <xf numFmtId="0" fontId="24" fillId="0" borderId="1" xfId="0" applyFont="1" applyBorder="1" applyAlignment="1">
      <alignment horizontal="center" vertical="center"/>
    </xf>
    <xf numFmtId="0" fontId="2" fillId="0" borderId="1" xfId="0" applyFont="1" applyBorder="1"/>
    <xf numFmtId="1" fontId="13" fillId="0" borderId="1" xfId="0" applyNumberFormat="1" applyFont="1" applyBorder="1" applyAlignment="1">
      <alignment horizontal="right" vertical="center"/>
    </xf>
    <xf numFmtId="0" fontId="0" fillId="0" borderId="1" xfId="0" applyBorder="1" applyAlignment="1" applyProtection="1">
      <alignment horizontal="right"/>
      <protection locked="0"/>
    </xf>
    <xf numFmtId="0" fontId="22" fillId="0" borderId="0" xfId="0" applyFont="1" applyAlignment="1" applyProtection="1">
      <alignment horizontal="left" vertical="center"/>
      <protection locked="0"/>
    </xf>
    <xf numFmtId="44" fontId="25" fillId="0" borderId="0" xfId="2" applyFont="1" applyProtection="1">
      <protection locked="0"/>
    </xf>
    <xf numFmtId="0" fontId="0" fillId="0" borderId="0" xfId="0" applyAlignment="1" applyProtection="1">
      <alignment horizontal="left" indent="1"/>
      <protection locked="0"/>
    </xf>
    <xf numFmtId="0" fontId="3" fillId="0" borderId="1" xfId="0" applyFont="1" applyBorder="1" applyAlignment="1">
      <alignment horizontal="center" vertical="center"/>
    </xf>
    <xf numFmtId="164" fontId="4" fillId="2" borderId="1" xfId="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7" fillId="0" borderId="1" xfId="0" applyFont="1" applyBorder="1" applyAlignment="1">
      <alignment vertical="center"/>
    </xf>
    <xf numFmtId="3" fontId="4" fillId="2" borderId="1" xfId="0" applyNumberFormat="1" applyFont="1" applyFill="1" applyBorder="1" applyAlignment="1" applyProtection="1">
      <alignment horizontal="center" vertical="center"/>
      <protection locked="0"/>
    </xf>
    <xf numFmtId="44" fontId="22" fillId="0" borderId="1" xfId="2" applyFont="1" applyBorder="1" applyAlignment="1">
      <alignment vertical="center"/>
    </xf>
    <xf numFmtId="0" fontId="27" fillId="0" borderId="1" xfId="0" applyFont="1" applyBorder="1" applyAlignment="1">
      <alignment horizontal="center" vertical="center"/>
    </xf>
    <xf numFmtId="3" fontId="0" fillId="0" borderId="1" xfId="0" applyNumberFormat="1" applyBorder="1" applyAlignment="1" applyProtection="1">
      <alignment vertical="center"/>
      <protection locked="0"/>
    </xf>
    <xf numFmtId="0" fontId="28" fillId="0" borderId="1" xfId="0" applyFont="1" applyBorder="1" applyAlignment="1">
      <alignment horizontal="center" vertical="center"/>
    </xf>
    <xf numFmtId="0" fontId="29" fillId="0" borderId="1" xfId="0" applyFont="1" applyBorder="1" applyAlignment="1">
      <alignment horizontal="center" vertical="center"/>
    </xf>
    <xf numFmtId="0" fontId="30" fillId="0" borderId="1" xfId="0" applyFont="1" applyBorder="1" applyAlignment="1">
      <alignment horizontal="center" vertical="center"/>
    </xf>
    <xf numFmtId="3" fontId="0" fillId="0" borderId="1" xfId="0" applyNumberFormat="1" applyBorder="1" applyAlignment="1" applyProtection="1">
      <alignment horizontal="center" vertical="center"/>
      <protection locked="0"/>
    </xf>
    <xf numFmtId="0" fontId="13" fillId="0" borderId="1" xfId="0" applyFont="1" applyBorder="1"/>
    <xf numFmtId="44" fontId="31" fillId="0" borderId="1" xfId="2" applyFont="1" applyBorder="1" applyAlignment="1">
      <alignment vertical="center"/>
    </xf>
    <xf numFmtId="0" fontId="32" fillId="0" borderId="1" xfId="0" applyFont="1" applyBorder="1" applyAlignment="1">
      <alignment horizontal="center" vertical="center"/>
    </xf>
    <xf numFmtId="11" fontId="9" fillId="0" borderId="1" xfId="0" applyNumberFormat="1" applyFont="1" applyBorder="1" applyAlignment="1">
      <alignment horizontal="left" vertical="center"/>
    </xf>
    <xf numFmtId="0" fontId="33" fillId="0" borderId="1" xfId="0" applyFont="1" applyBorder="1" applyAlignment="1">
      <alignment horizontal="center" vertical="center"/>
    </xf>
    <xf numFmtId="1" fontId="9" fillId="0" borderId="1" xfId="0" applyNumberFormat="1" applyFont="1" applyBorder="1" applyAlignment="1">
      <alignment horizontal="left" vertical="center"/>
    </xf>
    <xf numFmtId="0" fontId="34" fillId="0" borderId="1" xfId="0" applyFont="1" applyBorder="1" applyAlignment="1">
      <alignment horizontal="center" vertical="center"/>
    </xf>
    <xf numFmtId="0" fontId="13" fillId="0" borderId="1" xfId="0" applyFont="1" applyBorder="1" applyAlignment="1">
      <alignment horizontal="right" vertical="center"/>
    </xf>
    <xf numFmtId="0" fontId="35" fillId="0" borderId="1" xfId="0" applyFont="1" applyBorder="1" applyAlignment="1">
      <alignment horizontal="center" vertical="center"/>
    </xf>
    <xf numFmtId="0" fontId="4" fillId="0" borderId="0" xfId="0" applyFont="1" applyAlignment="1" applyProtection="1">
      <alignment vertical="center"/>
      <protection locked="0"/>
    </xf>
    <xf numFmtId="0" fontId="36" fillId="0" borderId="1" xfId="0" applyFont="1" applyBorder="1" applyAlignment="1">
      <alignment horizontal="center" vertical="center"/>
    </xf>
    <xf numFmtId="0" fontId="4" fillId="2" borderId="2" xfId="0" applyFont="1" applyFill="1" applyBorder="1" applyAlignment="1">
      <alignment vertical="center"/>
    </xf>
    <xf numFmtId="0" fontId="4" fillId="2" borderId="0" xfId="0" applyFont="1" applyFill="1" applyAlignment="1">
      <alignment vertical="center"/>
    </xf>
    <xf numFmtId="44" fontId="4" fillId="2" borderId="0" xfId="2" applyFont="1" applyFill="1" applyAlignment="1">
      <alignment horizontal="center" vertical="center"/>
    </xf>
    <xf numFmtId="0" fontId="4" fillId="2" borderId="0" xfId="0" applyFont="1" applyFill="1" applyAlignment="1">
      <alignment horizontal="left" vertical="center" indent="1"/>
    </xf>
    <xf numFmtId="0" fontId="4" fillId="2" borderId="0" xfId="0" applyFont="1" applyFill="1" applyAlignment="1">
      <alignment horizontal="left" vertical="center"/>
    </xf>
    <xf numFmtId="0" fontId="22" fillId="0" borderId="1" xfId="0" applyFont="1" applyBorder="1"/>
    <xf numFmtId="0" fontId="37" fillId="0" borderId="1" xfId="0" applyFont="1" applyBorder="1" applyAlignment="1">
      <alignment horizontal="center" vertical="center"/>
    </xf>
    <xf numFmtId="0" fontId="38" fillId="0" borderId="1" xfId="0" applyFont="1" applyBorder="1" applyAlignment="1">
      <alignment horizontal="center" vertical="center"/>
    </xf>
    <xf numFmtId="0" fontId="39" fillId="0" borderId="1" xfId="0" applyFont="1" applyBorder="1" applyAlignment="1">
      <alignment horizontal="center" vertical="center"/>
    </xf>
    <xf numFmtId="0" fontId="40" fillId="0" borderId="1" xfId="0" applyFont="1" applyBorder="1" applyAlignment="1">
      <alignment horizontal="center" vertical="center"/>
    </xf>
    <xf numFmtId="0" fontId="41" fillId="0" borderId="1" xfId="0" applyFont="1" applyBorder="1" applyAlignment="1">
      <alignment horizontal="center" vertical="center"/>
    </xf>
    <xf numFmtId="0" fontId="42" fillId="0" borderId="1" xfId="0" applyFont="1" applyBorder="1" applyAlignment="1">
      <alignment horizontal="center" vertical="center"/>
    </xf>
    <xf numFmtId="0" fontId="43" fillId="0" borderId="1" xfId="0" applyFont="1" applyBorder="1" applyAlignment="1">
      <alignment horizontal="center" vertical="center"/>
    </xf>
    <xf numFmtId="0" fontId="22" fillId="0" borderId="0" xfId="0" applyFont="1" applyAlignment="1" applyProtection="1">
      <alignment vertical="center"/>
      <protection locked="0"/>
    </xf>
    <xf numFmtId="0" fontId="22" fillId="0" borderId="1" xfId="0" applyFont="1" applyBorder="1" applyAlignment="1">
      <alignment horizontal="center" vertical="center"/>
    </xf>
    <xf numFmtId="0" fontId="13" fillId="0" borderId="1" xfId="0" applyFont="1" applyBorder="1" applyAlignment="1">
      <alignment horizontal="center" vertical="center"/>
    </xf>
    <xf numFmtId="0" fontId="22" fillId="4" borderId="1" xfId="0" applyFont="1" applyFill="1" applyBorder="1" applyAlignment="1">
      <alignment horizontal="center" vertical="center"/>
    </xf>
    <xf numFmtId="0" fontId="22" fillId="3" borderId="1" xfId="0" applyFont="1" applyFill="1" applyBorder="1" applyAlignment="1">
      <alignment horizontal="center" vertical="center"/>
    </xf>
    <xf numFmtId="0" fontId="4" fillId="5" borderId="1" xfId="0" applyFont="1" applyFill="1" applyBorder="1" applyAlignment="1">
      <alignment horizontal="center" vertical="center"/>
    </xf>
    <xf numFmtId="44" fontId="8" fillId="6" borderId="1" xfId="2" applyFont="1" applyFill="1" applyBorder="1" applyAlignment="1">
      <alignment vertical="center"/>
    </xf>
    <xf numFmtId="44" fontId="8" fillId="7" borderId="1" xfId="2" applyFont="1" applyFill="1" applyBorder="1" applyAlignment="1">
      <alignment vertical="center"/>
    </xf>
    <xf numFmtId="0" fontId="5" fillId="0" borderId="0" xfId="0" applyFont="1" applyFill="1" applyAlignment="1" applyProtection="1">
      <alignment horizontal="center" vertical="center"/>
      <protection locked="0"/>
    </xf>
    <xf numFmtId="0" fontId="26" fillId="8" borderId="0" xfId="0" applyFont="1" applyFill="1" applyAlignment="1" applyProtection="1">
      <alignment vertical="center" wrapText="1"/>
      <protection locked="0"/>
    </xf>
    <xf numFmtId="0" fontId="5" fillId="8" borderId="0" xfId="0" applyFont="1" applyFill="1" applyAlignment="1" applyProtection="1">
      <alignment horizontal="center" vertical="center"/>
      <protection locked="0"/>
    </xf>
    <xf numFmtId="44" fontId="4" fillId="2" borderId="3" xfId="2" applyFont="1" applyFill="1" applyBorder="1" applyAlignment="1">
      <alignment horizontal="center" vertical="center"/>
    </xf>
    <xf numFmtId="44" fontId="4" fillId="8" borderId="0" xfId="2" applyFont="1" applyFill="1" applyBorder="1" applyAlignment="1">
      <alignment horizontal="center" vertical="center" wrapText="1"/>
    </xf>
    <xf numFmtId="0" fontId="4" fillId="2" borderId="3" xfId="0" applyFont="1" applyFill="1" applyBorder="1" applyAlignment="1">
      <alignment vertical="center"/>
    </xf>
    <xf numFmtId="0" fontId="3" fillId="0" borderId="0" xfId="0" applyFont="1" applyBorder="1" applyAlignment="1">
      <alignment horizontal="center" vertical="center"/>
    </xf>
    <xf numFmtId="0" fontId="2" fillId="8" borderId="1" xfId="0" applyFont="1" applyFill="1" applyBorder="1" applyAlignment="1">
      <alignment vertical="center"/>
    </xf>
    <xf numFmtId="44" fontId="22" fillId="8" borderId="1" xfId="2" applyFont="1" applyFill="1" applyBorder="1" applyAlignment="1">
      <alignment vertical="center"/>
    </xf>
    <xf numFmtId="0" fontId="7" fillId="8" borderId="1" xfId="0" applyFont="1" applyFill="1" applyBorder="1" applyAlignment="1">
      <alignment vertical="center"/>
    </xf>
    <xf numFmtId="0" fontId="9" fillId="8" borderId="1" xfId="0" applyFont="1" applyFill="1" applyBorder="1" applyAlignment="1">
      <alignment horizontal="left" vertical="center"/>
    </xf>
    <xf numFmtId="0" fontId="0" fillId="8" borderId="1" xfId="0" applyFill="1" applyBorder="1" applyAlignment="1">
      <alignment horizontal="left" vertical="center"/>
    </xf>
    <xf numFmtId="0" fontId="30" fillId="8" borderId="1" xfId="0" applyFont="1" applyFill="1" applyBorder="1" applyAlignment="1">
      <alignment horizontal="center" vertical="center"/>
    </xf>
    <xf numFmtId="0" fontId="13" fillId="8" borderId="1" xfId="0" applyFont="1" applyFill="1" applyBorder="1" applyAlignment="1">
      <alignment vertical="center"/>
    </xf>
    <xf numFmtId="3" fontId="0" fillId="8" borderId="1" xfId="0" applyNumberFormat="1" applyFill="1" applyBorder="1" applyAlignment="1" applyProtection="1">
      <alignment vertical="center"/>
      <protection locked="0"/>
    </xf>
    <xf numFmtId="0" fontId="0" fillId="8" borderId="0" xfId="0" applyFill="1" applyAlignment="1" applyProtection="1">
      <alignment vertical="center"/>
      <protection locked="0"/>
    </xf>
    <xf numFmtId="0" fontId="46" fillId="0" borderId="0" xfId="0" applyFont="1" applyAlignment="1" applyProtection="1">
      <alignment horizontal="left" vertical="center"/>
      <protection locked="0"/>
    </xf>
    <xf numFmtId="0" fontId="47" fillId="0" borderId="0" xfId="0" applyFont="1"/>
    <xf numFmtId="44" fontId="25" fillId="0" borderId="0" xfId="2" applyFont="1" applyAlignment="1" applyProtection="1">
      <alignment horizontal="left"/>
      <protection locked="0"/>
    </xf>
    <xf numFmtId="0" fontId="49" fillId="0" borderId="0" xfId="3" applyFont="1" applyAlignment="1">
      <alignment horizontal="left"/>
    </xf>
    <xf numFmtId="0" fontId="1" fillId="0" borderId="0" xfId="0" applyFont="1" applyAlignment="1" applyProtection="1">
      <alignment horizontal="left"/>
      <protection locked="0"/>
    </xf>
    <xf numFmtId="0" fontId="47" fillId="0" borderId="0" xfId="0" applyFont="1" applyProtection="1">
      <protection locked="0"/>
    </xf>
    <xf numFmtId="44" fontId="47" fillId="0" borderId="0" xfId="2" applyFont="1" applyProtection="1">
      <protection locked="0"/>
    </xf>
    <xf numFmtId="44" fontId="50" fillId="8" borderId="0" xfId="2" applyFont="1" applyFill="1" applyBorder="1" applyAlignment="1">
      <alignment horizontal="center" vertical="center" wrapText="1"/>
    </xf>
    <xf numFmtId="0" fontId="51" fillId="8" borderId="0" xfId="0" applyFont="1" applyFill="1" applyAlignment="1" applyProtection="1">
      <alignment horizontal="center" vertical="center"/>
      <protection locked="0"/>
    </xf>
    <xf numFmtId="0" fontId="47" fillId="0" borderId="0" xfId="0" applyFont="1" applyAlignment="1" applyProtection="1">
      <alignment horizontal="left" vertical="center"/>
      <protection locked="0"/>
    </xf>
    <xf numFmtId="0" fontId="47" fillId="0" borderId="0" xfId="0" applyFont="1" applyAlignment="1" applyProtection="1">
      <alignment horizontal="left"/>
      <protection locked="0"/>
    </xf>
    <xf numFmtId="3" fontId="47" fillId="0" borderId="0" xfId="0" applyNumberFormat="1" applyFont="1" applyProtection="1">
      <protection locked="0"/>
    </xf>
    <xf numFmtId="0" fontId="47" fillId="0" borderId="0" xfId="3" applyFont="1" applyProtection="1">
      <protection locked="0"/>
    </xf>
    <xf numFmtId="0" fontId="50" fillId="0" borderId="0" xfId="0" applyFont="1" applyBorder="1" applyAlignment="1">
      <alignment horizontal="center" vertical="center"/>
    </xf>
    <xf numFmtId="44" fontId="48" fillId="0" borderId="0" xfId="2" applyFont="1" applyProtection="1">
      <protection locked="0"/>
    </xf>
    <xf numFmtId="44" fontId="52" fillId="8" borderId="0" xfId="2" applyFont="1" applyFill="1" applyBorder="1" applyAlignment="1">
      <alignment horizontal="center" vertical="center" wrapText="1"/>
    </xf>
    <xf numFmtId="0" fontId="53" fillId="0" borderId="0" xfId="0" applyFont="1" applyBorder="1" applyAlignment="1">
      <alignment horizontal="center" vertical="center"/>
    </xf>
    <xf numFmtId="0" fontId="49" fillId="0" borderId="0" xfId="3" applyFont="1" applyProtection="1">
      <protection locked="0"/>
    </xf>
    <xf numFmtId="0" fontId="54" fillId="8" borderId="0" xfId="0" applyFont="1" applyFill="1" applyAlignment="1" applyProtection="1">
      <alignment horizontal="center" vertical="center"/>
      <protection locked="0"/>
    </xf>
    <xf numFmtId="0" fontId="48" fillId="0" borderId="0" xfId="0" applyFont="1" applyAlignment="1" applyProtection="1">
      <alignment horizontal="left"/>
      <protection locked="0"/>
    </xf>
    <xf numFmtId="0" fontId="48" fillId="0" borderId="0" xfId="0" applyFont="1" applyProtection="1">
      <protection locked="0"/>
    </xf>
    <xf numFmtId="0" fontId="50" fillId="0" borderId="0" xfId="0" applyFont="1" applyProtection="1">
      <protection locked="0"/>
    </xf>
    <xf numFmtId="0" fontId="45" fillId="0" borderId="0" xfId="0" applyFont="1" applyProtection="1">
      <protection locked="0"/>
    </xf>
    <xf numFmtId="0" fontId="48" fillId="0" borderId="0" xfId="0" applyFont="1" applyAlignment="1" applyProtection="1">
      <alignment horizontal="left" indent="1"/>
      <protection locked="0"/>
    </xf>
    <xf numFmtId="44" fontId="9" fillId="3" borderId="1" xfId="0" applyNumberFormat="1" applyFont="1" applyFill="1" applyBorder="1" applyAlignment="1" applyProtection="1">
      <alignment horizontal="left" vertical="center" indent="1"/>
      <protection hidden="1"/>
    </xf>
    <xf numFmtId="44" fontId="0" fillId="3" borderId="1" xfId="0" applyNumberFormat="1" applyFill="1" applyBorder="1" applyAlignment="1" applyProtection="1">
      <alignment horizontal="left" vertical="center" indent="1"/>
      <protection hidden="1"/>
    </xf>
    <xf numFmtId="0" fontId="50" fillId="0" borderId="1" xfId="0" applyFont="1" applyBorder="1" applyAlignment="1">
      <alignment horizontal="center" vertical="center"/>
    </xf>
    <xf numFmtId="44" fontId="8" fillId="3" borderId="1" xfId="2" applyFont="1" applyFill="1" applyBorder="1" applyAlignment="1" applyProtection="1">
      <alignment vertical="center"/>
      <protection hidden="1"/>
    </xf>
  </cellXfs>
  <cellStyles count="4">
    <cellStyle name="Lien hypertexte" xfId="3" builtinId="8"/>
    <cellStyle name="Milliers" xfId="1" builtinId="3"/>
    <cellStyle name="Monétaire" xfId="2" builtinId="4"/>
    <cellStyle name="Normal" xfId="0" builtinId="0"/>
  </cellStyles>
  <dxfs count="0"/>
  <tableStyles count="0" defaultTableStyle="TableStyleMedium2" defaultPivotStyle="PivotStyleLight16"/>
  <colors>
    <mruColors>
      <color rgb="FFFAB131"/>
      <color rgb="FFF3EA39"/>
      <color rgb="FFBBD4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jpeg"/><Relationship Id="rId3" Type="http://schemas.openxmlformats.org/officeDocument/2006/relationships/image" Target="../media/image6.png"/><Relationship Id="rId7" Type="http://schemas.openxmlformats.org/officeDocument/2006/relationships/image" Target="../media/image10.png"/><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image" Target="../media/image9.jpeg"/><Relationship Id="rId5" Type="http://schemas.openxmlformats.org/officeDocument/2006/relationships/image" Target="../media/image8.png"/><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1</xdr:col>
      <xdr:colOff>942975</xdr:colOff>
      <xdr:row>19</xdr:row>
      <xdr:rowOff>38100</xdr:rowOff>
    </xdr:from>
    <xdr:to>
      <xdr:col>1</xdr:col>
      <xdr:colOff>1333500</xdr:colOff>
      <xdr:row>20</xdr:row>
      <xdr:rowOff>50477</xdr:rowOff>
    </xdr:to>
    <xdr:pic>
      <xdr:nvPicPr>
        <xdr:cNvPr id="3" name="Image 2">
          <a:extLst>
            <a:ext uri="{FF2B5EF4-FFF2-40B4-BE49-F238E27FC236}">
              <a16:creationId xmlns:a16="http://schemas.microsoft.com/office/drawing/2014/main" xmlns="" id="{E0D1E311-C7E8-42BA-B95C-64E53B6489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0" y="4314825"/>
          <a:ext cx="390525" cy="202877"/>
        </a:xfrm>
        <a:prstGeom prst="rect">
          <a:avLst/>
        </a:prstGeom>
      </xdr:spPr>
    </xdr:pic>
    <xdr:clientData/>
  </xdr:twoCellAnchor>
  <xdr:twoCellAnchor editAs="oneCell">
    <xdr:from>
      <xdr:col>1</xdr:col>
      <xdr:colOff>942975</xdr:colOff>
      <xdr:row>20</xdr:row>
      <xdr:rowOff>28575</xdr:rowOff>
    </xdr:from>
    <xdr:to>
      <xdr:col>1</xdr:col>
      <xdr:colOff>1333500</xdr:colOff>
      <xdr:row>21</xdr:row>
      <xdr:rowOff>40953</xdr:rowOff>
    </xdr:to>
    <xdr:pic>
      <xdr:nvPicPr>
        <xdr:cNvPr id="4" name="Image 3">
          <a:extLst>
            <a:ext uri="{FF2B5EF4-FFF2-40B4-BE49-F238E27FC236}">
              <a16:creationId xmlns:a16="http://schemas.microsoft.com/office/drawing/2014/main" xmlns="" id="{8D23F6B5-E62B-4F89-ABAE-CE71FC5D5F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0" y="4533900"/>
          <a:ext cx="390525" cy="202878"/>
        </a:xfrm>
        <a:prstGeom prst="rect">
          <a:avLst/>
        </a:prstGeom>
      </xdr:spPr>
    </xdr:pic>
    <xdr:clientData/>
  </xdr:twoCellAnchor>
  <xdr:twoCellAnchor editAs="oneCell">
    <xdr:from>
      <xdr:col>1</xdr:col>
      <xdr:colOff>933450</xdr:colOff>
      <xdr:row>23</xdr:row>
      <xdr:rowOff>28575</xdr:rowOff>
    </xdr:from>
    <xdr:to>
      <xdr:col>1</xdr:col>
      <xdr:colOff>1323975</xdr:colOff>
      <xdr:row>24</xdr:row>
      <xdr:rowOff>40953</xdr:rowOff>
    </xdr:to>
    <xdr:pic>
      <xdr:nvPicPr>
        <xdr:cNvPr id="5" name="Image 4">
          <a:extLst>
            <a:ext uri="{FF2B5EF4-FFF2-40B4-BE49-F238E27FC236}">
              <a16:creationId xmlns:a16="http://schemas.microsoft.com/office/drawing/2014/main" xmlns="" id="{2DAE0FDA-8D22-4AFB-80B7-FB258D84AE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5675" y="5676900"/>
          <a:ext cx="390525" cy="202878"/>
        </a:xfrm>
        <a:prstGeom prst="rect">
          <a:avLst/>
        </a:prstGeom>
      </xdr:spPr>
    </xdr:pic>
    <xdr:clientData/>
  </xdr:twoCellAnchor>
  <xdr:twoCellAnchor editAs="oneCell">
    <xdr:from>
      <xdr:col>1</xdr:col>
      <xdr:colOff>933450</xdr:colOff>
      <xdr:row>24</xdr:row>
      <xdr:rowOff>38100</xdr:rowOff>
    </xdr:from>
    <xdr:to>
      <xdr:col>1</xdr:col>
      <xdr:colOff>1323975</xdr:colOff>
      <xdr:row>25</xdr:row>
      <xdr:rowOff>50477</xdr:rowOff>
    </xdr:to>
    <xdr:pic>
      <xdr:nvPicPr>
        <xdr:cNvPr id="6" name="Image 5">
          <a:extLst>
            <a:ext uri="{FF2B5EF4-FFF2-40B4-BE49-F238E27FC236}">
              <a16:creationId xmlns:a16="http://schemas.microsoft.com/office/drawing/2014/main" xmlns="" id="{1CBC2BB8-E7E2-40AE-B21C-5884D75771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5675" y="5915025"/>
          <a:ext cx="390525" cy="202877"/>
        </a:xfrm>
        <a:prstGeom prst="rect">
          <a:avLst/>
        </a:prstGeom>
      </xdr:spPr>
    </xdr:pic>
    <xdr:clientData/>
  </xdr:twoCellAnchor>
  <xdr:twoCellAnchor editAs="oneCell">
    <xdr:from>
      <xdr:col>1</xdr:col>
      <xdr:colOff>923925</xdr:colOff>
      <xdr:row>27</xdr:row>
      <xdr:rowOff>28575</xdr:rowOff>
    </xdr:from>
    <xdr:to>
      <xdr:col>1</xdr:col>
      <xdr:colOff>1314450</xdr:colOff>
      <xdr:row>28</xdr:row>
      <xdr:rowOff>40953</xdr:rowOff>
    </xdr:to>
    <xdr:pic>
      <xdr:nvPicPr>
        <xdr:cNvPr id="7" name="Image 6">
          <a:extLst>
            <a:ext uri="{FF2B5EF4-FFF2-40B4-BE49-F238E27FC236}">
              <a16:creationId xmlns:a16="http://schemas.microsoft.com/office/drawing/2014/main" xmlns="" id="{FF559652-9C8C-409F-A95B-E73D87FC00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7048500"/>
          <a:ext cx="390525" cy="202878"/>
        </a:xfrm>
        <a:prstGeom prst="rect">
          <a:avLst/>
        </a:prstGeom>
      </xdr:spPr>
    </xdr:pic>
    <xdr:clientData/>
  </xdr:twoCellAnchor>
  <xdr:twoCellAnchor editAs="oneCell">
    <xdr:from>
      <xdr:col>1</xdr:col>
      <xdr:colOff>923925</xdr:colOff>
      <xdr:row>28</xdr:row>
      <xdr:rowOff>28575</xdr:rowOff>
    </xdr:from>
    <xdr:to>
      <xdr:col>1</xdr:col>
      <xdr:colOff>1314450</xdr:colOff>
      <xdr:row>29</xdr:row>
      <xdr:rowOff>40952</xdr:rowOff>
    </xdr:to>
    <xdr:pic>
      <xdr:nvPicPr>
        <xdr:cNvPr id="8" name="Image 7">
          <a:extLst>
            <a:ext uri="{FF2B5EF4-FFF2-40B4-BE49-F238E27FC236}">
              <a16:creationId xmlns:a16="http://schemas.microsoft.com/office/drawing/2014/main" xmlns="" id="{AC5514F4-3A09-4D3D-9328-80577A9AF6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7277100"/>
          <a:ext cx="390525" cy="202877"/>
        </a:xfrm>
        <a:prstGeom prst="rect">
          <a:avLst/>
        </a:prstGeom>
      </xdr:spPr>
    </xdr:pic>
    <xdr:clientData/>
  </xdr:twoCellAnchor>
  <xdr:twoCellAnchor editAs="oneCell">
    <xdr:from>
      <xdr:col>1</xdr:col>
      <xdr:colOff>933450</xdr:colOff>
      <xdr:row>59</xdr:row>
      <xdr:rowOff>28575</xdr:rowOff>
    </xdr:from>
    <xdr:to>
      <xdr:col>1</xdr:col>
      <xdr:colOff>1323975</xdr:colOff>
      <xdr:row>60</xdr:row>
      <xdr:rowOff>40953</xdr:rowOff>
    </xdr:to>
    <xdr:pic>
      <xdr:nvPicPr>
        <xdr:cNvPr id="9" name="Image 8">
          <a:extLst>
            <a:ext uri="{FF2B5EF4-FFF2-40B4-BE49-F238E27FC236}">
              <a16:creationId xmlns:a16="http://schemas.microsoft.com/office/drawing/2014/main" xmlns="" id="{242E0085-523E-4A74-A9B7-E32245E846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5675" y="15506700"/>
          <a:ext cx="390525" cy="202878"/>
        </a:xfrm>
        <a:prstGeom prst="rect">
          <a:avLst/>
        </a:prstGeom>
      </xdr:spPr>
    </xdr:pic>
    <xdr:clientData/>
  </xdr:twoCellAnchor>
  <xdr:twoCellAnchor editAs="oneCell">
    <xdr:from>
      <xdr:col>1</xdr:col>
      <xdr:colOff>933450</xdr:colOff>
      <xdr:row>60</xdr:row>
      <xdr:rowOff>28575</xdr:rowOff>
    </xdr:from>
    <xdr:to>
      <xdr:col>1</xdr:col>
      <xdr:colOff>1323975</xdr:colOff>
      <xdr:row>61</xdr:row>
      <xdr:rowOff>40952</xdr:rowOff>
    </xdr:to>
    <xdr:pic>
      <xdr:nvPicPr>
        <xdr:cNvPr id="10" name="Image 9">
          <a:extLst>
            <a:ext uri="{FF2B5EF4-FFF2-40B4-BE49-F238E27FC236}">
              <a16:creationId xmlns:a16="http://schemas.microsoft.com/office/drawing/2014/main" xmlns="" id="{41065779-BD46-4ACE-8F80-9EF2381FA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5675" y="15735300"/>
          <a:ext cx="390525" cy="202877"/>
        </a:xfrm>
        <a:prstGeom prst="rect">
          <a:avLst/>
        </a:prstGeom>
      </xdr:spPr>
    </xdr:pic>
    <xdr:clientData/>
  </xdr:twoCellAnchor>
  <xdr:twoCellAnchor editAs="oneCell">
    <xdr:from>
      <xdr:col>1</xdr:col>
      <xdr:colOff>923925</xdr:colOff>
      <xdr:row>63</xdr:row>
      <xdr:rowOff>28575</xdr:rowOff>
    </xdr:from>
    <xdr:to>
      <xdr:col>1</xdr:col>
      <xdr:colOff>1314450</xdr:colOff>
      <xdr:row>64</xdr:row>
      <xdr:rowOff>40952</xdr:rowOff>
    </xdr:to>
    <xdr:pic>
      <xdr:nvPicPr>
        <xdr:cNvPr id="11" name="Image 10">
          <a:extLst>
            <a:ext uri="{FF2B5EF4-FFF2-40B4-BE49-F238E27FC236}">
              <a16:creationId xmlns:a16="http://schemas.microsoft.com/office/drawing/2014/main" xmlns="" id="{23073B7D-EB13-422A-995A-0494C912BE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6421100"/>
          <a:ext cx="390525" cy="202877"/>
        </a:xfrm>
        <a:prstGeom prst="rect">
          <a:avLst/>
        </a:prstGeom>
      </xdr:spPr>
    </xdr:pic>
    <xdr:clientData/>
  </xdr:twoCellAnchor>
  <xdr:twoCellAnchor editAs="oneCell">
    <xdr:from>
      <xdr:col>1</xdr:col>
      <xdr:colOff>923925</xdr:colOff>
      <xdr:row>64</xdr:row>
      <xdr:rowOff>28575</xdr:rowOff>
    </xdr:from>
    <xdr:to>
      <xdr:col>1</xdr:col>
      <xdr:colOff>1314450</xdr:colOff>
      <xdr:row>65</xdr:row>
      <xdr:rowOff>40953</xdr:rowOff>
    </xdr:to>
    <xdr:pic>
      <xdr:nvPicPr>
        <xdr:cNvPr id="12" name="Image 11">
          <a:extLst>
            <a:ext uri="{FF2B5EF4-FFF2-40B4-BE49-F238E27FC236}">
              <a16:creationId xmlns:a16="http://schemas.microsoft.com/office/drawing/2014/main" xmlns="" id="{F76418B1-DD93-437F-8D15-0EF9DA0281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6649700"/>
          <a:ext cx="390525" cy="202878"/>
        </a:xfrm>
        <a:prstGeom prst="rect">
          <a:avLst/>
        </a:prstGeom>
      </xdr:spPr>
    </xdr:pic>
    <xdr:clientData/>
  </xdr:twoCellAnchor>
  <xdr:twoCellAnchor editAs="oneCell">
    <xdr:from>
      <xdr:col>1</xdr:col>
      <xdr:colOff>923925</xdr:colOff>
      <xdr:row>65</xdr:row>
      <xdr:rowOff>28575</xdr:rowOff>
    </xdr:from>
    <xdr:to>
      <xdr:col>1</xdr:col>
      <xdr:colOff>1314450</xdr:colOff>
      <xdr:row>66</xdr:row>
      <xdr:rowOff>40952</xdr:rowOff>
    </xdr:to>
    <xdr:pic>
      <xdr:nvPicPr>
        <xdr:cNvPr id="13" name="Image 12">
          <a:extLst>
            <a:ext uri="{FF2B5EF4-FFF2-40B4-BE49-F238E27FC236}">
              <a16:creationId xmlns:a16="http://schemas.microsoft.com/office/drawing/2014/main" xmlns="" id="{B117CD03-E128-44FB-91A4-28BEA478D5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6878300"/>
          <a:ext cx="390525" cy="202877"/>
        </a:xfrm>
        <a:prstGeom prst="rect">
          <a:avLst/>
        </a:prstGeom>
      </xdr:spPr>
    </xdr:pic>
    <xdr:clientData/>
  </xdr:twoCellAnchor>
  <xdr:twoCellAnchor editAs="oneCell">
    <xdr:from>
      <xdr:col>1</xdr:col>
      <xdr:colOff>923925</xdr:colOff>
      <xdr:row>66</xdr:row>
      <xdr:rowOff>28575</xdr:rowOff>
    </xdr:from>
    <xdr:to>
      <xdr:col>1</xdr:col>
      <xdr:colOff>1314450</xdr:colOff>
      <xdr:row>67</xdr:row>
      <xdr:rowOff>40952</xdr:rowOff>
    </xdr:to>
    <xdr:pic>
      <xdr:nvPicPr>
        <xdr:cNvPr id="14" name="Image 13">
          <a:extLst>
            <a:ext uri="{FF2B5EF4-FFF2-40B4-BE49-F238E27FC236}">
              <a16:creationId xmlns:a16="http://schemas.microsoft.com/office/drawing/2014/main" xmlns="" id="{C33A1EBC-BC41-491E-818D-EB7EFDB214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7106900"/>
          <a:ext cx="390525" cy="202877"/>
        </a:xfrm>
        <a:prstGeom prst="rect">
          <a:avLst/>
        </a:prstGeom>
      </xdr:spPr>
    </xdr:pic>
    <xdr:clientData/>
  </xdr:twoCellAnchor>
  <xdr:twoCellAnchor editAs="oneCell">
    <xdr:from>
      <xdr:col>1</xdr:col>
      <xdr:colOff>933450</xdr:colOff>
      <xdr:row>67</xdr:row>
      <xdr:rowOff>28575</xdr:rowOff>
    </xdr:from>
    <xdr:to>
      <xdr:col>1</xdr:col>
      <xdr:colOff>1323975</xdr:colOff>
      <xdr:row>68</xdr:row>
      <xdr:rowOff>40953</xdr:rowOff>
    </xdr:to>
    <xdr:pic>
      <xdr:nvPicPr>
        <xdr:cNvPr id="15" name="Image 14">
          <a:extLst>
            <a:ext uri="{FF2B5EF4-FFF2-40B4-BE49-F238E27FC236}">
              <a16:creationId xmlns:a16="http://schemas.microsoft.com/office/drawing/2014/main" xmlns="" id="{239A64C6-3037-4FA1-A6F6-F805EB300A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5675" y="17335500"/>
          <a:ext cx="390525" cy="202878"/>
        </a:xfrm>
        <a:prstGeom prst="rect">
          <a:avLst/>
        </a:prstGeom>
      </xdr:spPr>
    </xdr:pic>
    <xdr:clientData/>
  </xdr:twoCellAnchor>
  <xdr:twoCellAnchor editAs="oneCell">
    <xdr:from>
      <xdr:col>1</xdr:col>
      <xdr:colOff>933450</xdr:colOff>
      <xdr:row>68</xdr:row>
      <xdr:rowOff>28575</xdr:rowOff>
    </xdr:from>
    <xdr:to>
      <xdr:col>1</xdr:col>
      <xdr:colOff>1323975</xdr:colOff>
      <xdr:row>69</xdr:row>
      <xdr:rowOff>40952</xdr:rowOff>
    </xdr:to>
    <xdr:pic>
      <xdr:nvPicPr>
        <xdr:cNvPr id="16" name="Image 15">
          <a:extLst>
            <a:ext uri="{FF2B5EF4-FFF2-40B4-BE49-F238E27FC236}">
              <a16:creationId xmlns:a16="http://schemas.microsoft.com/office/drawing/2014/main" xmlns="" id="{53AACE16-7394-44DD-9F8E-EB55318885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5675" y="17564100"/>
          <a:ext cx="390525" cy="202877"/>
        </a:xfrm>
        <a:prstGeom prst="rect">
          <a:avLst/>
        </a:prstGeom>
      </xdr:spPr>
    </xdr:pic>
    <xdr:clientData/>
  </xdr:twoCellAnchor>
  <xdr:twoCellAnchor editAs="oneCell">
    <xdr:from>
      <xdr:col>1</xdr:col>
      <xdr:colOff>933450</xdr:colOff>
      <xdr:row>70</xdr:row>
      <xdr:rowOff>28575</xdr:rowOff>
    </xdr:from>
    <xdr:to>
      <xdr:col>1</xdr:col>
      <xdr:colOff>1323975</xdr:colOff>
      <xdr:row>71</xdr:row>
      <xdr:rowOff>40953</xdr:rowOff>
    </xdr:to>
    <xdr:pic>
      <xdr:nvPicPr>
        <xdr:cNvPr id="17" name="Image 16">
          <a:extLst>
            <a:ext uri="{FF2B5EF4-FFF2-40B4-BE49-F238E27FC236}">
              <a16:creationId xmlns:a16="http://schemas.microsoft.com/office/drawing/2014/main" xmlns="" id="{31A2B5E1-3322-4457-B2C6-46FBA81776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5675" y="18021300"/>
          <a:ext cx="390525" cy="202878"/>
        </a:xfrm>
        <a:prstGeom prst="rect">
          <a:avLst/>
        </a:prstGeom>
      </xdr:spPr>
    </xdr:pic>
    <xdr:clientData/>
  </xdr:twoCellAnchor>
  <xdr:twoCellAnchor editAs="oneCell">
    <xdr:from>
      <xdr:col>1</xdr:col>
      <xdr:colOff>942975</xdr:colOff>
      <xdr:row>71</xdr:row>
      <xdr:rowOff>28575</xdr:rowOff>
    </xdr:from>
    <xdr:to>
      <xdr:col>1</xdr:col>
      <xdr:colOff>1333500</xdr:colOff>
      <xdr:row>72</xdr:row>
      <xdr:rowOff>40952</xdr:rowOff>
    </xdr:to>
    <xdr:pic>
      <xdr:nvPicPr>
        <xdr:cNvPr id="18" name="Image 17">
          <a:extLst>
            <a:ext uri="{FF2B5EF4-FFF2-40B4-BE49-F238E27FC236}">
              <a16:creationId xmlns:a16="http://schemas.microsoft.com/office/drawing/2014/main" xmlns="" id="{DF336D1C-8107-405D-9091-671ABA130A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0" y="18249900"/>
          <a:ext cx="390525" cy="202877"/>
        </a:xfrm>
        <a:prstGeom prst="rect">
          <a:avLst/>
        </a:prstGeom>
      </xdr:spPr>
    </xdr:pic>
    <xdr:clientData/>
  </xdr:twoCellAnchor>
  <xdr:twoCellAnchor editAs="oneCell">
    <xdr:from>
      <xdr:col>1</xdr:col>
      <xdr:colOff>942975</xdr:colOff>
      <xdr:row>13</xdr:row>
      <xdr:rowOff>219075</xdr:rowOff>
    </xdr:from>
    <xdr:to>
      <xdr:col>1</xdr:col>
      <xdr:colOff>1333500</xdr:colOff>
      <xdr:row>15</xdr:row>
      <xdr:rowOff>2853</xdr:rowOff>
    </xdr:to>
    <xdr:pic>
      <xdr:nvPicPr>
        <xdr:cNvPr id="19" name="Image 18">
          <a:extLst>
            <a:ext uri="{FF2B5EF4-FFF2-40B4-BE49-F238E27FC236}">
              <a16:creationId xmlns:a16="http://schemas.microsoft.com/office/drawing/2014/main" xmlns="" id="{28DC4767-F0A6-4575-9271-1650A01BA0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4975" y="4648200"/>
          <a:ext cx="390525" cy="240978"/>
        </a:xfrm>
        <a:prstGeom prst="rect">
          <a:avLst/>
        </a:prstGeom>
      </xdr:spPr>
    </xdr:pic>
    <xdr:clientData/>
  </xdr:twoCellAnchor>
  <xdr:twoCellAnchor editAs="oneCell">
    <xdr:from>
      <xdr:col>1</xdr:col>
      <xdr:colOff>933450</xdr:colOff>
      <xdr:row>15</xdr:row>
      <xdr:rowOff>28575</xdr:rowOff>
    </xdr:from>
    <xdr:to>
      <xdr:col>1</xdr:col>
      <xdr:colOff>1323975</xdr:colOff>
      <xdr:row>16</xdr:row>
      <xdr:rowOff>40952</xdr:rowOff>
    </xdr:to>
    <xdr:pic>
      <xdr:nvPicPr>
        <xdr:cNvPr id="20" name="Image 19">
          <a:extLst>
            <a:ext uri="{FF2B5EF4-FFF2-40B4-BE49-F238E27FC236}">
              <a16:creationId xmlns:a16="http://schemas.microsoft.com/office/drawing/2014/main" xmlns="" id="{9112DDB9-9696-415B-97E5-8A13F6E4B3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5675" y="3390900"/>
          <a:ext cx="390525" cy="202877"/>
        </a:xfrm>
        <a:prstGeom prst="rect">
          <a:avLst/>
        </a:prstGeom>
      </xdr:spPr>
    </xdr:pic>
    <xdr:clientData/>
  </xdr:twoCellAnchor>
  <xdr:twoCellAnchor editAs="oneCell">
    <xdr:from>
      <xdr:col>1</xdr:col>
      <xdr:colOff>25213</xdr:colOff>
      <xdr:row>1</xdr:row>
      <xdr:rowOff>57152</xdr:rowOff>
    </xdr:from>
    <xdr:to>
      <xdr:col>1</xdr:col>
      <xdr:colOff>957795</xdr:colOff>
      <xdr:row>1</xdr:row>
      <xdr:rowOff>333376</xdr:rowOff>
    </xdr:to>
    <xdr:pic>
      <xdr:nvPicPr>
        <xdr:cNvPr id="21" name="Image 20">
          <a:extLst>
            <a:ext uri="{FF2B5EF4-FFF2-40B4-BE49-F238E27FC236}">
              <a16:creationId xmlns:a16="http://schemas.microsoft.com/office/drawing/2014/main" xmlns="" id="{C24EE201-6227-4D6E-88AC-268E386474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49213" y="57152"/>
          <a:ext cx="932582" cy="276224"/>
        </a:xfrm>
        <a:prstGeom prst="rect">
          <a:avLst/>
        </a:prstGeom>
      </xdr:spPr>
    </xdr:pic>
    <xdr:clientData/>
  </xdr:twoCellAnchor>
  <xdr:twoCellAnchor editAs="oneCell">
    <xdr:from>
      <xdr:col>1</xdr:col>
      <xdr:colOff>1154750</xdr:colOff>
      <xdr:row>25</xdr:row>
      <xdr:rowOff>64944</xdr:rowOff>
    </xdr:from>
    <xdr:to>
      <xdr:col>2</xdr:col>
      <xdr:colOff>0</xdr:colOff>
      <xdr:row>26</xdr:row>
      <xdr:rowOff>6164</xdr:rowOff>
    </xdr:to>
    <xdr:pic>
      <xdr:nvPicPr>
        <xdr:cNvPr id="22" name="Image 21">
          <a:extLst>
            <a:ext uri="{FF2B5EF4-FFF2-40B4-BE49-F238E27FC236}">
              <a16:creationId xmlns:a16="http://schemas.microsoft.com/office/drawing/2014/main" xmlns="" id="{E3978731-F148-4567-8110-C0340D3366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16975" y="6170469"/>
          <a:ext cx="259280" cy="131720"/>
        </a:xfrm>
        <a:prstGeom prst="rect">
          <a:avLst/>
        </a:prstGeom>
      </xdr:spPr>
    </xdr:pic>
    <xdr:clientData/>
  </xdr:twoCellAnchor>
  <xdr:twoCellAnchor editAs="oneCell">
    <xdr:from>
      <xdr:col>1</xdr:col>
      <xdr:colOff>927287</xdr:colOff>
      <xdr:row>69</xdr:row>
      <xdr:rowOff>29135</xdr:rowOff>
    </xdr:from>
    <xdr:to>
      <xdr:col>1</xdr:col>
      <xdr:colOff>1317812</xdr:colOff>
      <xdr:row>70</xdr:row>
      <xdr:rowOff>41512</xdr:rowOff>
    </xdr:to>
    <xdr:pic>
      <xdr:nvPicPr>
        <xdr:cNvPr id="23" name="Image 22">
          <a:extLst>
            <a:ext uri="{FF2B5EF4-FFF2-40B4-BE49-F238E27FC236}">
              <a16:creationId xmlns:a16="http://schemas.microsoft.com/office/drawing/2014/main" xmlns="" id="{1606F65D-B776-438A-9D09-2831299C4C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9512" y="17793260"/>
          <a:ext cx="390525" cy="202877"/>
        </a:xfrm>
        <a:prstGeom prst="rect">
          <a:avLst/>
        </a:prstGeom>
      </xdr:spPr>
    </xdr:pic>
    <xdr:clientData/>
  </xdr:twoCellAnchor>
  <xdr:twoCellAnchor editAs="oneCell">
    <xdr:from>
      <xdr:col>1</xdr:col>
      <xdr:colOff>1164275</xdr:colOff>
      <xdr:row>26</xdr:row>
      <xdr:rowOff>85115</xdr:rowOff>
    </xdr:from>
    <xdr:to>
      <xdr:col>4</xdr:col>
      <xdr:colOff>13855</xdr:colOff>
      <xdr:row>26</xdr:row>
      <xdr:rowOff>216835</xdr:rowOff>
    </xdr:to>
    <xdr:pic>
      <xdr:nvPicPr>
        <xdr:cNvPr id="24" name="Image 23">
          <a:extLst>
            <a:ext uri="{FF2B5EF4-FFF2-40B4-BE49-F238E27FC236}">
              <a16:creationId xmlns:a16="http://schemas.microsoft.com/office/drawing/2014/main" xmlns="" id="{648D2ACD-5B39-48BC-80EF-EF7DAC5707B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26275" y="7486040"/>
          <a:ext cx="259280" cy="131720"/>
        </a:xfrm>
        <a:prstGeom prst="rect">
          <a:avLst/>
        </a:prstGeom>
      </xdr:spPr>
    </xdr:pic>
    <xdr:clientData/>
  </xdr:twoCellAnchor>
  <xdr:oneCellAnchor>
    <xdr:from>
      <xdr:col>1</xdr:col>
      <xdr:colOff>942975</xdr:colOff>
      <xdr:row>31</xdr:row>
      <xdr:rowOff>0</xdr:rowOff>
    </xdr:from>
    <xdr:ext cx="390525" cy="198395"/>
    <xdr:pic>
      <xdr:nvPicPr>
        <xdr:cNvPr id="27" name="Image 26">
          <a:extLst>
            <a:ext uri="{FF2B5EF4-FFF2-40B4-BE49-F238E27FC236}">
              <a16:creationId xmlns:a16="http://schemas.microsoft.com/office/drawing/2014/main" xmlns="" id="{D186B6D3-F052-4E02-866A-75A088CA04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0" y="7972425"/>
          <a:ext cx="390525" cy="198395"/>
        </a:xfrm>
        <a:prstGeom prst="rect">
          <a:avLst/>
        </a:prstGeom>
      </xdr:spPr>
    </xdr:pic>
    <xdr:clientData/>
  </xdr:oneCellAnchor>
  <xdr:oneCellAnchor>
    <xdr:from>
      <xdr:col>1</xdr:col>
      <xdr:colOff>942975</xdr:colOff>
      <xdr:row>31</xdr:row>
      <xdr:rowOff>0</xdr:rowOff>
    </xdr:from>
    <xdr:ext cx="390525" cy="198395"/>
    <xdr:pic>
      <xdr:nvPicPr>
        <xdr:cNvPr id="28" name="Image 27">
          <a:extLst>
            <a:ext uri="{FF2B5EF4-FFF2-40B4-BE49-F238E27FC236}">
              <a16:creationId xmlns:a16="http://schemas.microsoft.com/office/drawing/2014/main" xmlns="" id="{D437DFF1-7C0B-48F1-82F1-8331C5A3D1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0" y="8191500"/>
          <a:ext cx="390525" cy="198395"/>
        </a:xfrm>
        <a:prstGeom prst="rect">
          <a:avLst/>
        </a:prstGeom>
      </xdr:spPr>
    </xdr:pic>
    <xdr:clientData/>
  </xdr:oneCellAnchor>
  <xdr:oneCellAnchor>
    <xdr:from>
      <xdr:col>1</xdr:col>
      <xdr:colOff>942975</xdr:colOff>
      <xdr:row>31</xdr:row>
      <xdr:rowOff>0</xdr:rowOff>
    </xdr:from>
    <xdr:ext cx="390525" cy="198395"/>
    <xdr:pic>
      <xdr:nvPicPr>
        <xdr:cNvPr id="29" name="Image 28">
          <a:extLst>
            <a:ext uri="{FF2B5EF4-FFF2-40B4-BE49-F238E27FC236}">
              <a16:creationId xmlns:a16="http://schemas.microsoft.com/office/drawing/2014/main" xmlns="" id="{A78AFF36-5CCF-4EE8-97A4-86E6E53F91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0" y="8391525"/>
          <a:ext cx="390525" cy="19839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10</xdr:row>
      <xdr:rowOff>104775</xdr:rowOff>
    </xdr:from>
    <xdr:to>
      <xdr:col>1</xdr:col>
      <xdr:colOff>440850</xdr:colOff>
      <xdr:row>17</xdr:row>
      <xdr:rowOff>31275</xdr:rowOff>
    </xdr:to>
    <xdr:pic>
      <xdr:nvPicPr>
        <xdr:cNvPr id="3" name="Image 2" descr="Brother TZe 131 - Compatible Ã©quivalente Ã  TZe 131 -">
          <a:extLst>
            <a:ext uri="{FF2B5EF4-FFF2-40B4-BE49-F238E27FC236}">
              <a16:creationId xmlns:a16="http://schemas.microsoft.com/office/drawing/2014/main" xmlns="" id="{D1BC7448-C1F4-47FC-B74C-14C0CE2A6A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029075"/>
          <a:ext cx="1260000" cy="12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685800</xdr:colOff>
      <xdr:row>10</xdr:row>
      <xdr:rowOff>171450</xdr:rowOff>
    </xdr:from>
    <xdr:to>
      <xdr:col>4</xdr:col>
      <xdr:colOff>97950</xdr:colOff>
      <xdr:row>17</xdr:row>
      <xdr:rowOff>97950</xdr:rowOff>
    </xdr:to>
    <xdr:pic>
      <xdr:nvPicPr>
        <xdr:cNvPr id="4" name="Image 3" descr="Brother TZe 221 - Compatible Ã©quivalente Ã  TZe 221 -">
          <a:extLst>
            <a:ext uri="{FF2B5EF4-FFF2-40B4-BE49-F238E27FC236}">
              <a16:creationId xmlns:a16="http://schemas.microsoft.com/office/drawing/2014/main" xmlns="" id="{A9798955-51F5-495F-9F3D-6A25F6785A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62100" y="4095750"/>
          <a:ext cx="1260000" cy="12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238125</xdr:colOff>
      <xdr:row>10</xdr:row>
      <xdr:rowOff>28575</xdr:rowOff>
    </xdr:from>
    <xdr:to>
      <xdr:col>4</xdr:col>
      <xdr:colOff>1498125</xdr:colOff>
      <xdr:row>16</xdr:row>
      <xdr:rowOff>145575</xdr:rowOff>
    </xdr:to>
    <xdr:pic>
      <xdr:nvPicPr>
        <xdr:cNvPr id="5" name="Image 4">
          <a:extLst>
            <a:ext uri="{FF2B5EF4-FFF2-40B4-BE49-F238E27FC236}">
              <a16:creationId xmlns:a16="http://schemas.microsoft.com/office/drawing/2014/main" xmlns="" id="{B9C95A8C-527B-4D1E-8BDE-47D829588CF1}"/>
            </a:ext>
          </a:extLst>
        </xdr:cNvPr>
        <xdr:cNvPicPr>
          <a:picLocks noChangeAspect="1"/>
        </xdr:cNvPicPr>
      </xdr:nvPicPr>
      <xdr:blipFill>
        <a:blip xmlns:r="http://schemas.openxmlformats.org/officeDocument/2006/relationships" r:embed="rId3"/>
        <a:stretch>
          <a:fillRect/>
        </a:stretch>
      </xdr:blipFill>
      <xdr:spPr>
        <a:xfrm>
          <a:off x="2962275" y="3257550"/>
          <a:ext cx="1260000" cy="1260000"/>
        </a:xfrm>
        <a:prstGeom prst="rect">
          <a:avLst/>
        </a:prstGeom>
      </xdr:spPr>
    </xdr:pic>
    <xdr:clientData/>
  </xdr:twoCellAnchor>
  <xdr:twoCellAnchor editAs="oneCell">
    <xdr:from>
      <xdr:col>6</xdr:col>
      <xdr:colOff>609600</xdr:colOff>
      <xdr:row>10</xdr:row>
      <xdr:rowOff>161925</xdr:rowOff>
    </xdr:from>
    <xdr:to>
      <xdr:col>6</xdr:col>
      <xdr:colOff>1869600</xdr:colOff>
      <xdr:row>17</xdr:row>
      <xdr:rowOff>88425</xdr:rowOff>
    </xdr:to>
    <xdr:pic>
      <xdr:nvPicPr>
        <xdr:cNvPr id="6" name="Image 5" descr="Dymo S0721610 - Compatible Ã©quivalente Ã  S0721610 -">
          <a:extLst>
            <a:ext uri="{FF2B5EF4-FFF2-40B4-BE49-F238E27FC236}">
              <a16:creationId xmlns:a16="http://schemas.microsoft.com/office/drawing/2014/main" xmlns="" id="{04C999FE-53BF-4C9E-9801-99D6BE89A38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81700" y="3390900"/>
          <a:ext cx="1260000" cy="12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2076450</xdr:colOff>
      <xdr:row>10</xdr:row>
      <xdr:rowOff>123825</xdr:rowOff>
    </xdr:from>
    <xdr:to>
      <xdr:col>6</xdr:col>
      <xdr:colOff>3336450</xdr:colOff>
      <xdr:row>17</xdr:row>
      <xdr:rowOff>50325</xdr:rowOff>
    </xdr:to>
    <xdr:pic>
      <xdr:nvPicPr>
        <xdr:cNvPr id="7" name="Image 6">
          <a:extLst>
            <a:ext uri="{FF2B5EF4-FFF2-40B4-BE49-F238E27FC236}">
              <a16:creationId xmlns:a16="http://schemas.microsoft.com/office/drawing/2014/main" xmlns="" id="{39351449-F558-4904-9DA3-2FB6FAEFA3D8}"/>
            </a:ext>
          </a:extLst>
        </xdr:cNvPr>
        <xdr:cNvPicPr>
          <a:picLocks noChangeAspect="1"/>
        </xdr:cNvPicPr>
      </xdr:nvPicPr>
      <xdr:blipFill>
        <a:blip xmlns:r="http://schemas.openxmlformats.org/officeDocument/2006/relationships" r:embed="rId5"/>
        <a:stretch>
          <a:fillRect/>
        </a:stretch>
      </xdr:blipFill>
      <xdr:spPr>
        <a:xfrm>
          <a:off x="7448550" y="3352800"/>
          <a:ext cx="1260000" cy="1260000"/>
        </a:xfrm>
        <a:prstGeom prst="rect">
          <a:avLst/>
        </a:prstGeom>
      </xdr:spPr>
    </xdr:pic>
    <xdr:clientData/>
  </xdr:twoCellAnchor>
  <xdr:twoCellAnchor editAs="oneCell">
    <xdr:from>
      <xdr:col>6</xdr:col>
      <xdr:colOff>3581400</xdr:colOff>
      <xdr:row>10</xdr:row>
      <xdr:rowOff>142875</xdr:rowOff>
    </xdr:from>
    <xdr:to>
      <xdr:col>7</xdr:col>
      <xdr:colOff>926625</xdr:colOff>
      <xdr:row>17</xdr:row>
      <xdr:rowOff>69375</xdr:rowOff>
    </xdr:to>
    <xdr:pic>
      <xdr:nvPicPr>
        <xdr:cNvPr id="8" name="Image 7" descr="Dymo S0721650 - Compatible Ã©quivalente Ã  S0721650 -">
          <a:extLst>
            <a:ext uri="{FF2B5EF4-FFF2-40B4-BE49-F238E27FC236}">
              <a16:creationId xmlns:a16="http://schemas.microsoft.com/office/drawing/2014/main" xmlns="" id="{21BFD87C-C4DF-43D5-A29C-4C8884D7DC2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953500" y="3371850"/>
          <a:ext cx="1260000" cy="12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1076325</xdr:colOff>
      <xdr:row>10</xdr:row>
      <xdr:rowOff>133350</xdr:rowOff>
    </xdr:from>
    <xdr:to>
      <xdr:col>7</xdr:col>
      <xdr:colOff>2336325</xdr:colOff>
      <xdr:row>17</xdr:row>
      <xdr:rowOff>59850</xdr:rowOff>
    </xdr:to>
    <xdr:pic>
      <xdr:nvPicPr>
        <xdr:cNvPr id="9" name="Image 8">
          <a:extLst>
            <a:ext uri="{FF2B5EF4-FFF2-40B4-BE49-F238E27FC236}">
              <a16:creationId xmlns:a16="http://schemas.microsoft.com/office/drawing/2014/main" xmlns="" id="{BC48039B-A4B3-4146-B252-061AC71B1D8F}"/>
            </a:ext>
          </a:extLst>
        </xdr:cNvPr>
        <xdr:cNvPicPr>
          <a:picLocks noChangeAspect="1"/>
        </xdr:cNvPicPr>
      </xdr:nvPicPr>
      <xdr:blipFill>
        <a:blip xmlns:r="http://schemas.openxmlformats.org/officeDocument/2006/relationships" r:embed="rId7"/>
        <a:stretch>
          <a:fillRect/>
        </a:stretch>
      </xdr:blipFill>
      <xdr:spPr>
        <a:xfrm>
          <a:off x="10363200" y="3362325"/>
          <a:ext cx="1260000" cy="1260000"/>
        </a:xfrm>
        <a:prstGeom prst="rect">
          <a:avLst/>
        </a:prstGeom>
      </xdr:spPr>
    </xdr:pic>
    <xdr:clientData/>
  </xdr:twoCellAnchor>
  <xdr:twoCellAnchor editAs="oneCell">
    <xdr:from>
      <xdr:col>4</xdr:col>
      <xdr:colOff>1543050</xdr:colOff>
      <xdr:row>10</xdr:row>
      <xdr:rowOff>19050</xdr:rowOff>
    </xdr:from>
    <xdr:to>
      <xdr:col>6</xdr:col>
      <xdr:colOff>515100</xdr:colOff>
      <xdr:row>18</xdr:row>
      <xdr:rowOff>115050</xdr:rowOff>
    </xdr:to>
    <xdr:pic>
      <xdr:nvPicPr>
        <xdr:cNvPr id="10" name="Image 9" descr="Brother TZE-251 (noir sur blanc) Générique 24MM - Cartouches ...">
          <a:extLst>
            <a:ext uri="{FF2B5EF4-FFF2-40B4-BE49-F238E27FC236}">
              <a16:creationId xmlns:a16="http://schemas.microsoft.com/office/drawing/2014/main" xmlns="" id="{14B73F44-7EC9-4229-A1B4-C4784216B776}"/>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267200" y="3248025"/>
          <a:ext cx="1620000" cy="16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ancy-planetcartouche.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www.nancy-planetcartouche.fr/"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nancy-planetcartouche.fr/"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nancy-planetcartouche.fr/"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nancy-planetcartouche.fr/"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nancy-planetcartouche.fr/"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nancy-planetcartouch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5"/>
  <sheetViews>
    <sheetView tabSelected="1" zoomScaleNormal="100" workbookViewId="0">
      <selection activeCell="H1" sqref="H1"/>
    </sheetView>
  </sheetViews>
  <sheetFormatPr baseColWidth="10" defaultRowHeight="18" x14ac:dyDescent="0.25"/>
  <cols>
    <col min="1" max="1" width="14.7109375" style="1" bestFit="1" customWidth="1"/>
    <col min="2" max="2" width="22.28515625" style="49" customWidth="1"/>
    <col min="3" max="4" width="9.7109375" style="50" hidden="1" customWidth="1"/>
    <col min="5" max="5" width="11" style="51" customWidth="1"/>
    <col min="6" max="6" width="29.140625" style="3" customWidth="1"/>
    <col min="7" max="7" width="18.28515625" style="5" customWidth="1"/>
    <col min="8" max="8" width="14.42578125" style="4" bestFit="1" customWidth="1"/>
    <col min="9" max="9" width="20.28515625" style="5" bestFit="1" customWidth="1"/>
    <col min="10" max="10" width="32" style="1" customWidth="1"/>
    <col min="11" max="11" width="8.7109375" style="1" customWidth="1"/>
    <col min="12" max="12" width="8.7109375" style="6" customWidth="1"/>
    <col min="13" max="13" width="18.7109375" style="7" bestFit="1" customWidth="1"/>
  </cols>
  <sheetData>
    <row r="1" spans="1:13" ht="26.25" customHeight="1" x14ac:dyDescent="0.35">
      <c r="A1" s="116" t="s">
        <v>5981</v>
      </c>
      <c r="B1" s="113"/>
      <c r="C1" s="115"/>
      <c r="D1" s="115"/>
      <c r="E1" s="117"/>
    </row>
    <row r="2" spans="1:13" ht="15" x14ac:dyDescent="0.25">
      <c r="A2" s="8" t="s">
        <v>0</v>
      </c>
      <c r="B2" s="9" t="s">
        <v>1</v>
      </c>
      <c r="C2" s="2" t="s">
        <v>2</v>
      </c>
      <c r="D2" s="2" t="s">
        <v>3</v>
      </c>
      <c r="E2" s="10" t="s">
        <v>5978</v>
      </c>
      <c r="F2" s="9" t="s">
        <v>5979</v>
      </c>
      <c r="G2" s="9" t="s">
        <v>5</v>
      </c>
      <c r="H2" s="9" t="s">
        <v>5</v>
      </c>
      <c r="I2" s="9" t="s">
        <v>6</v>
      </c>
      <c r="J2" s="8" t="s">
        <v>7</v>
      </c>
      <c r="K2" s="11" t="s">
        <v>8</v>
      </c>
      <c r="L2" s="12" t="s">
        <v>9</v>
      </c>
      <c r="M2" s="13" t="s">
        <v>10</v>
      </c>
    </row>
    <row r="3" spans="1:13" x14ac:dyDescent="0.25">
      <c r="A3" s="14" t="s">
        <v>11</v>
      </c>
      <c r="B3" s="16" t="s">
        <v>12</v>
      </c>
      <c r="C3" s="96">
        <v>2.09</v>
      </c>
      <c r="D3" s="95">
        <v>0.1</v>
      </c>
      <c r="E3" s="137">
        <v>12.5</v>
      </c>
      <c r="F3" s="18" t="s">
        <v>13</v>
      </c>
      <c r="G3" s="19" t="s">
        <v>14</v>
      </c>
      <c r="H3" s="20" t="s">
        <v>15</v>
      </c>
      <c r="I3" s="19" t="s">
        <v>16</v>
      </c>
      <c r="J3" s="21" t="s">
        <v>17</v>
      </c>
      <c r="K3" s="22" t="s">
        <v>18</v>
      </c>
      <c r="L3" s="23">
        <v>800</v>
      </c>
      <c r="M3" s="24">
        <v>3700654231672</v>
      </c>
    </row>
    <row r="4" spans="1:13" x14ac:dyDescent="0.25">
      <c r="A4" s="14" t="s">
        <v>11</v>
      </c>
      <c r="B4" s="16" t="s">
        <v>19</v>
      </c>
      <c r="C4" s="96">
        <v>0.5</v>
      </c>
      <c r="D4" s="95">
        <v>0.02</v>
      </c>
      <c r="E4" s="137">
        <f t="shared" ref="E4:E67" si="0">SUM(C4+D4)*1.2 + 4</f>
        <v>4.6239999999999997</v>
      </c>
      <c r="F4" s="18" t="s">
        <v>20</v>
      </c>
      <c r="G4" s="19" t="s">
        <v>21</v>
      </c>
      <c r="H4" s="20" t="s">
        <v>22</v>
      </c>
      <c r="I4" s="19" t="s">
        <v>23</v>
      </c>
      <c r="J4" s="21" t="s">
        <v>24</v>
      </c>
      <c r="K4" s="25">
        <v>16</v>
      </c>
      <c r="L4" s="23">
        <v>800</v>
      </c>
      <c r="M4" s="24">
        <v>3700654218383</v>
      </c>
    </row>
    <row r="5" spans="1:13" x14ac:dyDescent="0.25">
      <c r="A5" s="14" t="s">
        <v>11</v>
      </c>
      <c r="B5" s="16" t="s">
        <v>25</v>
      </c>
      <c r="C5" s="96">
        <v>0.43</v>
      </c>
      <c r="D5" s="95">
        <v>0.02</v>
      </c>
      <c r="E5" s="137">
        <f t="shared" si="0"/>
        <v>4.54</v>
      </c>
      <c r="F5" s="18" t="s">
        <v>26</v>
      </c>
      <c r="G5" s="19" t="s">
        <v>27</v>
      </c>
      <c r="H5" s="26" t="s">
        <v>22</v>
      </c>
      <c r="I5" s="19" t="s">
        <v>28</v>
      </c>
      <c r="J5" s="21" t="s">
        <v>24</v>
      </c>
      <c r="K5" s="25">
        <v>10</v>
      </c>
      <c r="L5" s="23">
        <v>800</v>
      </c>
      <c r="M5" s="24">
        <v>3700654218307</v>
      </c>
    </row>
    <row r="6" spans="1:13" x14ac:dyDescent="0.25">
      <c r="A6" s="14" t="s">
        <v>11</v>
      </c>
      <c r="B6" s="16" t="s">
        <v>29</v>
      </c>
      <c r="C6" s="96">
        <v>0.43</v>
      </c>
      <c r="D6" s="95">
        <v>0.02</v>
      </c>
      <c r="E6" s="137">
        <f t="shared" si="0"/>
        <v>4.54</v>
      </c>
      <c r="F6" s="18" t="s">
        <v>30</v>
      </c>
      <c r="G6" s="19" t="s">
        <v>31</v>
      </c>
      <c r="H6" s="27" t="s">
        <v>22</v>
      </c>
      <c r="I6" s="19" t="s">
        <v>32</v>
      </c>
      <c r="J6" s="21" t="s">
        <v>33</v>
      </c>
      <c r="K6" s="25">
        <v>10</v>
      </c>
      <c r="L6" s="23">
        <v>800</v>
      </c>
      <c r="M6" s="24">
        <v>3700654218314</v>
      </c>
    </row>
    <row r="7" spans="1:13" x14ac:dyDescent="0.25">
      <c r="A7" s="14" t="s">
        <v>11</v>
      </c>
      <c r="B7" s="16" t="s">
        <v>34</v>
      </c>
      <c r="C7" s="96">
        <v>0.43</v>
      </c>
      <c r="D7" s="95">
        <v>0.02</v>
      </c>
      <c r="E7" s="137">
        <f t="shared" si="0"/>
        <v>4.54</v>
      </c>
      <c r="F7" s="18" t="s">
        <v>35</v>
      </c>
      <c r="G7" s="19" t="s">
        <v>36</v>
      </c>
      <c r="H7" s="28" t="s">
        <v>22</v>
      </c>
      <c r="I7" s="19" t="s">
        <v>37</v>
      </c>
      <c r="J7" s="21" t="s">
        <v>24</v>
      </c>
      <c r="K7" s="25">
        <v>10</v>
      </c>
      <c r="L7" s="23">
        <v>800</v>
      </c>
      <c r="M7" s="24">
        <v>3700654218321</v>
      </c>
    </row>
    <row r="8" spans="1:13" x14ac:dyDescent="0.25">
      <c r="A8" s="14" t="s">
        <v>11</v>
      </c>
      <c r="B8" s="16" t="s">
        <v>38</v>
      </c>
      <c r="C8" s="96">
        <v>1.6500000000000001</v>
      </c>
      <c r="D8" s="95">
        <v>0.1</v>
      </c>
      <c r="E8" s="137">
        <v>12.5</v>
      </c>
      <c r="F8" s="18" t="s">
        <v>39</v>
      </c>
      <c r="G8" s="19" t="s">
        <v>14</v>
      </c>
      <c r="H8" s="20" t="s">
        <v>15</v>
      </c>
      <c r="I8" s="19" t="s">
        <v>16</v>
      </c>
      <c r="J8" s="21" t="s">
        <v>40</v>
      </c>
      <c r="K8" s="22" t="s">
        <v>18</v>
      </c>
      <c r="L8" s="23">
        <v>1200</v>
      </c>
      <c r="M8" s="24">
        <v>3700654204676</v>
      </c>
    </row>
    <row r="9" spans="1:13" x14ac:dyDescent="0.25">
      <c r="A9" s="14" t="s">
        <v>11</v>
      </c>
      <c r="B9" s="16" t="s">
        <v>41</v>
      </c>
      <c r="C9" s="96">
        <v>0.35000000000000003</v>
      </c>
      <c r="D9" s="95">
        <v>0.02</v>
      </c>
      <c r="E9" s="137">
        <f t="shared" si="0"/>
        <v>4.444</v>
      </c>
      <c r="F9" s="18" t="s">
        <v>42</v>
      </c>
      <c r="G9" s="19" t="s">
        <v>21</v>
      </c>
      <c r="H9" s="20" t="s">
        <v>22</v>
      </c>
      <c r="I9" s="19" t="s">
        <v>23</v>
      </c>
      <c r="J9" s="21" t="s">
        <v>40</v>
      </c>
      <c r="K9" s="25">
        <v>16</v>
      </c>
      <c r="L9" s="23">
        <v>1200</v>
      </c>
      <c r="M9" s="24">
        <v>3700654204683</v>
      </c>
    </row>
    <row r="10" spans="1:13" x14ac:dyDescent="0.25">
      <c r="A10" s="14" t="s">
        <v>11</v>
      </c>
      <c r="B10" s="16" t="s">
        <v>43</v>
      </c>
      <c r="C10" s="96">
        <v>0.34</v>
      </c>
      <c r="D10" s="95">
        <v>0.02</v>
      </c>
      <c r="E10" s="137">
        <f t="shared" si="0"/>
        <v>4.4320000000000004</v>
      </c>
      <c r="F10" s="18" t="s">
        <v>44</v>
      </c>
      <c r="G10" s="19" t="s">
        <v>27</v>
      </c>
      <c r="H10" s="26" t="s">
        <v>22</v>
      </c>
      <c r="I10" s="19" t="s">
        <v>28</v>
      </c>
      <c r="J10" s="21" t="s">
        <v>40</v>
      </c>
      <c r="K10" s="25">
        <v>12</v>
      </c>
      <c r="L10" s="23">
        <v>1200</v>
      </c>
      <c r="M10" s="24">
        <v>3700654204690</v>
      </c>
    </row>
    <row r="11" spans="1:13" x14ac:dyDescent="0.25">
      <c r="A11" s="14" t="s">
        <v>11</v>
      </c>
      <c r="B11" s="16" t="s">
        <v>45</v>
      </c>
      <c r="C11" s="96">
        <v>0.34</v>
      </c>
      <c r="D11" s="95">
        <v>0.02</v>
      </c>
      <c r="E11" s="137">
        <f t="shared" si="0"/>
        <v>4.4320000000000004</v>
      </c>
      <c r="F11" s="18" t="s">
        <v>46</v>
      </c>
      <c r="G11" s="19" t="s">
        <v>31</v>
      </c>
      <c r="H11" s="27" t="s">
        <v>22</v>
      </c>
      <c r="I11" s="19" t="s">
        <v>32</v>
      </c>
      <c r="J11" s="21" t="s">
        <v>40</v>
      </c>
      <c r="K11" s="25">
        <v>12</v>
      </c>
      <c r="L11" s="23">
        <v>1200</v>
      </c>
      <c r="M11" s="24">
        <v>3700654204706</v>
      </c>
    </row>
    <row r="12" spans="1:13" x14ac:dyDescent="0.25">
      <c r="A12" s="14" t="s">
        <v>11</v>
      </c>
      <c r="B12" s="16" t="s">
        <v>47</v>
      </c>
      <c r="C12" s="96">
        <v>0.34</v>
      </c>
      <c r="D12" s="95">
        <v>0.02</v>
      </c>
      <c r="E12" s="137">
        <f t="shared" si="0"/>
        <v>4.4320000000000004</v>
      </c>
      <c r="F12" s="18" t="s">
        <v>48</v>
      </c>
      <c r="G12" s="19" t="s">
        <v>36</v>
      </c>
      <c r="H12" s="28" t="s">
        <v>22</v>
      </c>
      <c r="I12" s="19" t="s">
        <v>37</v>
      </c>
      <c r="J12" s="21" t="s">
        <v>40</v>
      </c>
      <c r="K12" s="25">
        <v>12</v>
      </c>
      <c r="L12" s="23">
        <v>1200</v>
      </c>
      <c r="M12" s="24">
        <v>3700654204713</v>
      </c>
    </row>
    <row r="13" spans="1:13" x14ac:dyDescent="0.25">
      <c r="A13" s="14" t="s">
        <v>11</v>
      </c>
      <c r="B13" s="16" t="s">
        <v>49</v>
      </c>
      <c r="C13" s="96">
        <v>2.75</v>
      </c>
      <c r="D13" s="95">
        <v>0.1</v>
      </c>
      <c r="E13" s="137">
        <v>12.5</v>
      </c>
      <c r="F13" s="18" t="s">
        <v>50</v>
      </c>
      <c r="G13" s="19" t="s">
        <v>14</v>
      </c>
      <c r="H13" s="20" t="s">
        <v>15</v>
      </c>
      <c r="I13" s="19" t="s">
        <v>16</v>
      </c>
      <c r="J13" s="21" t="s">
        <v>51</v>
      </c>
      <c r="K13" s="22" t="s">
        <v>18</v>
      </c>
      <c r="L13" s="23">
        <v>1200</v>
      </c>
      <c r="M13" s="24">
        <v>3700654217485</v>
      </c>
    </row>
    <row r="14" spans="1:13" x14ac:dyDescent="0.25">
      <c r="A14" s="14" t="s">
        <v>11</v>
      </c>
      <c r="B14" s="16" t="s">
        <v>52</v>
      </c>
      <c r="C14" s="96">
        <v>0.54</v>
      </c>
      <c r="D14" s="95">
        <v>0.02</v>
      </c>
      <c r="E14" s="137">
        <f t="shared" si="0"/>
        <v>4.6719999999999997</v>
      </c>
      <c r="F14" s="18" t="s">
        <v>53</v>
      </c>
      <c r="G14" s="19" t="s">
        <v>27</v>
      </c>
      <c r="H14" s="26" t="s">
        <v>22</v>
      </c>
      <c r="I14" s="19" t="s">
        <v>28</v>
      </c>
      <c r="J14" s="21" t="s">
        <v>51</v>
      </c>
      <c r="K14" s="25">
        <v>15</v>
      </c>
      <c r="L14" s="23">
        <v>1200</v>
      </c>
      <c r="M14" s="24">
        <v>3700654222946</v>
      </c>
    </row>
    <row r="15" spans="1:13" x14ac:dyDescent="0.25">
      <c r="A15" s="14" t="s">
        <v>11</v>
      </c>
      <c r="B15" s="16" t="s">
        <v>54</v>
      </c>
      <c r="C15" s="96">
        <v>0.54</v>
      </c>
      <c r="D15" s="95">
        <v>0.02</v>
      </c>
      <c r="E15" s="137">
        <f t="shared" si="0"/>
        <v>4.6719999999999997</v>
      </c>
      <c r="F15" s="18" t="s">
        <v>55</v>
      </c>
      <c r="G15" s="19" t="s">
        <v>31</v>
      </c>
      <c r="H15" s="27" t="s">
        <v>22</v>
      </c>
      <c r="I15" s="19" t="s">
        <v>32</v>
      </c>
      <c r="J15" s="21" t="s">
        <v>51</v>
      </c>
      <c r="K15" s="25">
        <v>15</v>
      </c>
      <c r="L15" s="23">
        <v>1200</v>
      </c>
      <c r="M15" s="24">
        <v>3700654222953</v>
      </c>
    </row>
    <row r="16" spans="1:13" x14ac:dyDescent="0.25">
      <c r="A16" s="14" t="s">
        <v>11</v>
      </c>
      <c r="B16" s="16" t="s">
        <v>56</v>
      </c>
      <c r="C16" s="96">
        <v>0.54</v>
      </c>
      <c r="D16" s="95">
        <v>0.02</v>
      </c>
      <c r="E16" s="137">
        <f t="shared" si="0"/>
        <v>4.6719999999999997</v>
      </c>
      <c r="F16" s="18" t="s">
        <v>57</v>
      </c>
      <c r="G16" s="19" t="s">
        <v>36</v>
      </c>
      <c r="H16" s="28" t="s">
        <v>22</v>
      </c>
      <c r="I16" s="19" t="s">
        <v>37</v>
      </c>
      <c r="J16" s="21" t="s">
        <v>51</v>
      </c>
      <c r="K16" s="25">
        <v>15</v>
      </c>
      <c r="L16" s="23">
        <v>1200</v>
      </c>
      <c r="M16" s="24">
        <v>3700654222960</v>
      </c>
    </row>
    <row r="17" spans="1:13" x14ac:dyDescent="0.25">
      <c r="A17" s="14" t="s">
        <v>11</v>
      </c>
      <c r="B17" s="16" t="s">
        <v>58</v>
      </c>
      <c r="C17" s="96">
        <v>0.61</v>
      </c>
      <c r="D17" s="95">
        <v>0.02</v>
      </c>
      <c r="E17" s="137">
        <f t="shared" si="0"/>
        <v>4.7560000000000002</v>
      </c>
      <c r="F17" s="18" t="s">
        <v>59</v>
      </c>
      <c r="G17" s="19" t="s">
        <v>21</v>
      </c>
      <c r="H17" s="20" t="s">
        <v>22</v>
      </c>
      <c r="I17" s="19" t="s">
        <v>23</v>
      </c>
      <c r="J17" s="21" t="s">
        <v>51</v>
      </c>
      <c r="K17" s="25">
        <v>28</v>
      </c>
      <c r="L17" s="23">
        <v>1200</v>
      </c>
      <c r="M17" s="24">
        <v>3700654222977</v>
      </c>
    </row>
    <row r="18" spans="1:13" x14ac:dyDescent="0.25">
      <c r="A18" s="14" t="s">
        <v>11</v>
      </c>
      <c r="B18" s="16" t="s">
        <v>60</v>
      </c>
      <c r="C18" s="96">
        <v>0.88</v>
      </c>
      <c r="D18" s="95">
        <v>0.02</v>
      </c>
      <c r="E18" s="137">
        <f t="shared" si="0"/>
        <v>5.08</v>
      </c>
      <c r="F18" s="18" t="s">
        <v>61</v>
      </c>
      <c r="G18" s="19" t="s">
        <v>21</v>
      </c>
      <c r="H18" s="20" t="s">
        <v>22</v>
      </c>
      <c r="I18" s="19" t="s">
        <v>23</v>
      </c>
      <c r="J18" s="21" t="s">
        <v>62</v>
      </c>
      <c r="K18" s="25">
        <v>58</v>
      </c>
      <c r="L18" s="23">
        <v>2500</v>
      </c>
      <c r="M18" s="24">
        <v>3700654275072</v>
      </c>
    </row>
    <row r="19" spans="1:13" x14ac:dyDescent="0.25">
      <c r="A19" s="14" t="s">
        <v>11</v>
      </c>
      <c r="B19" s="16" t="s">
        <v>63</v>
      </c>
      <c r="C19" s="96">
        <v>0.82000000000000006</v>
      </c>
      <c r="D19" s="95">
        <v>0.02</v>
      </c>
      <c r="E19" s="137">
        <f t="shared" si="0"/>
        <v>5.008</v>
      </c>
      <c r="F19" s="18" t="s">
        <v>64</v>
      </c>
      <c r="G19" s="19" t="s">
        <v>21</v>
      </c>
      <c r="H19" s="20" t="s">
        <v>22</v>
      </c>
      <c r="I19" s="19" t="s">
        <v>23</v>
      </c>
      <c r="J19" s="21" t="s">
        <v>65</v>
      </c>
      <c r="K19" s="25">
        <v>58</v>
      </c>
      <c r="L19" s="23">
        <v>2500</v>
      </c>
      <c r="M19" s="24">
        <v>3700654275089</v>
      </c>
    </row>
    <row r="20" spans="1:13" x14ac:dyDescent="0.25">
      <c r="A20" s="14" t="s">
        <v>11</v>
      </c>
      <c r="B20" s="16" t="s">
        <v>66</v>
      </c>
      <c r="C20" s="96">
        <v>0.72</v>
      </c>
      <c r="D20" s="95">
        <v>0.02</v>
      </c>
      <c r="E20" s="137">
        <f t="shared" si="0"/>
        <v>4.8879999999999999</v>
      </c>
      <c r="F20" s="18" t="s">
        <v>67</v>
      </c>
      <c r="G20" s="19" t="s">
        <v>27</v>
      </c>
      <c r="H20" s="26" t="s">
        <v>22</v>
      </c>
      <c r="I20" s="19" t="s">
        <v>28</v>
      </c>
      <c r="J20" s="21" t="s">
        <v>65</v>
      </c>
      <c r="K20" s="25">
        <v>15</v>
      </c>
      <c r="L20" s="23">
        <v>1200</v>
      </c>
      <c r="M20" s="24">
        <v>3700654275096</v>
      </c>
    </row>
    <row r="21" spans="1:13" x14ac:dyDescent="0.25">
      <c r="A21" s="14" t="s">
        <v>11</v>
      </c>
      <c r="B21" s="16" t="s">
        <v>68</v>
      </c>
      <c r="C21" s="96">
        <v>0.72</v>
      </c>
      <c r="D21" s="95">
        <v>0.02</v>
      </c>
      <c r="E21" s="137">
        <f t="shared" si="0"/>
        <v>4.8879999999999999</v>
      </c>
      <c r="F21" s="18" t="s">
        <v>69</v>
      </c>
      <c r="G21" s="19" t="s">
        <v>31</v>
      </c>
      <c r="H21" s="27" t="s">
        <v>22</v>
      </c>
      <c r="I21" s="19" t="s">
        <v>32</v>
      </c>
      <c r="J21" s="21" t="s">
        <v>65</v>
      </c>
      <c r="K21" s="25">
        <v>15</v>
      </c>
      <c r="L21" s="23">
        <v>1200</v>
      </c>
      <c r="M21" s="24">
        <v>3700654275102</v>
      </c>
    </row>
    <row r="22" spans="1:13" x14ac:dyDescent="0.25">
      <c r="A22" s="14" t="s">
        <v>11</v>
      </c>
      <c r="B22" s="16" t="s">
        <v>70</v>
      </c>
      <c r="C22" s="96">
        <v>0.72</v>
      </c>
      <c r="D22" s="95">
        <v>0.02</v>
      </c>
      <c r="E22" s="137">
        <f t="shared" si="0"/>
        <v>4.8879999999999999</v>
      </c>
      <c r="F22" s="18" t="s">
        <v>71</v>
      </c>
      <c r="G22" s="19" t="s">
        <v>36</v>
      </c>
      <c r="H22" s="28" t="s">
        <v>22</v>
      </c>
      <c r="I22" s="19" t="s">
        <v>37</v>
      </c>
      <c r="J22" s="21" t="s">
        <v>65</v>
      </c>
      <c r="K22" s="25">
        <v>15</v>
      </c>
      <c r="L22" s="23">
        <v>1200</v>
      </c>
      <c r="M22" s="24">
        <v>3700654275119</v>
      </c>
    </row>
    <row r="23" spans="1:13" x14ac:dyDescent="0.25">
      <c r="A23" s="14" t="s">
        <v>11</v>
      </c>
      <c r="B23" s="16" t="s">
        <v>72</v>
      </c>
      <c r="C23" s="96">
        <v>2.33</v>
      </c>
      <c r="D23" s="95">
        <v>0.08</v>
      </c>
      <c r="E23" s="137">
        <v>12.5</v>
      </c>
      <c r="F23" s="18" t="s">
        <v>73</v>
      </c>
      <c r="G23" s="19" t="s">
        <v>14</v>
      </c>
      <c r="H23" s="20" t="s">
        <v>74</v>
      </c>
      <c r="I23" s="19" t="s">
        <v>75</v>
      </c>
      <c r="J23" s="21" t="s">
        <v>76</v>
      </c>
      <c r="K23" s="22" t="s">
        <v>18</v>
      </c>
      <c r="L23" s="23">
        <v>700</v>
      </c>
      <c r="M23" s="24">
        <v>3700654290266</v>
      </c>
    </row>
    <row r="24" spans="1:13" x14ac:dyDescent="0.25">
      <c r="A24" s="14" t="s">
        <v>11</v>
      </c>
      <c r="B24" s="16" t="s">
        <v>77</v>
      </c>
      <c r="C24" s="96">
        <v>0.61</v>
      </c>
      <c r="D24" s="95">
        <v>0.02</v>
      </c>
      <c r="E24" s="137">
        <f t="shared" si="0"/>
        <v>4.7560000000000002</v>
      </c>
      <c r="F24" s="18" t="s">
        <v>73</v>
      </c>
      <c r="G24" s="19" t="s">
        <v>21</v>
      </c>
      <c r="H24" s="20" t="s">
        <v>22</v>
      </c>
      <c r="I24" s="19" t="s">
        <v>23</v>
      </c>
      <c r="J24" s="21" t="s">
        <v>76</v>
      </c>
      <c r="K24" s="25">
        <v>16</v>
      </c>
      <c r="L24" s="23">
        <v>700</v>
      </c>
      <c r="M24" s="24">
        <v>3700654275126</v>
      </c>
    </row>
    <row r="25" spans="1:13" x14ac:dyDescent="0.25">
      <c r="A25" s="14" t="s">
        <v>11</v>
      </c>
      <c r="B25" s="16" t="s">
        <v>78</v>
      </c>
      <c r="C25" s="96">
        <v>0.6</v>
      </c>
      <c r="D25" s="95">
        <v>0.02</v>
      </c>
      <c r="E25" s="137">
        <f t="shared" si="0"/>
        <v>4.7439999999999998</v>
      </c>
      <c r="F25" s="18" t="s">
        <v>79</v>
      </c>
      <c r="G25" s="19" t="s">
        <v>27</v>
      </c>
      <c r="H25" s="26" t="s">
        <v>22</v>
      </c>
      <c r="I25" s="19" t="s">
        <v>28</v>
      </c>
      <c r="J25" s="21" t="s">
        <v>76</v>
      </c>
      <c r="K25" s="25">
        <v>10</v>
      </c>
      <c r="L25" s="23">
        <v>700</v>
      </c>
      <c r="M25" s="24">
        <v>3700654275133</v>
      </c>
    </row>
    <row r="26" spans="1:13" x14ac:dyDescent="0.25">
      <c r="A26" s="14" t="s">
        <v>11</v>
      </c>
      <c r="B26" s="16" t="s">
        <v>80</v>
      </c>
      <c r="C26" s="96">
        <v>0.6</v>
      </c>
      <c r="D26" s="95">
        <v>0.02</v>
      </c>
      <c r="E26" s="137">
        <f t="shared" si="0"/>
        <v>4.7439999999999998</v>
      </c>
      <c r="F26" s="18" t="s">
        <v>81</v>
      </c>
      <c r="G26" s="19" t="s">
        <v>31</v>
      </c>
      <c r="H26" s="27" t="s">
        <v>22</v>
      </c>
      <c r="I26" s="19" t="s">
        <v>32</v>
      </c>
      <c r="J26" s="21" t="s">
        <v>76</v>
      </c>
      <c r="K26" s="25">
        <v>10</v>
      </c>
      <c r="L26" s="23">
        <v>700</v>
      </c>
      <c r="M26" s="24">
        <v>3700654275140</v>
      </c>
    </row>
    <row r="27" spans="1:13" x14ac:dyDescent="0.25">
      <c r="A27" s="14" t="s">
        <v>11</v>
      </c>
      <c r="B27" s="16" t="s">
        <v>82</v>
      </c>
      <c r="C27" s="96">
        <v>0.6</v>
      </c>
      <c r="D27" s="95">
        <v>0.02</v>
      </c>
      <c r="E27" s="137">
        <f t="shared" si="0"/>
        <v>4.7439999999999998</v>
      </c>
      <c r="F27" s="18" t="s">
        <v>83</v>
      </c>
      <c r="G27" s="19" t="s">
        <v>36</v>
      </c>
      <c r="H27" s="28" t="s">
        <v>22</v>
      </c>
      <c r="I27" s="19" t="s">
        <v>37</v>
      </c>
      <c r="J27" s="21" t="s">
        <v>76</v>
      </c>
      <c r="K27" s="25">
        <v>10</v>
      </c>
      <c r="L27" s="23">
        <v>700</v>
      </c>
      <c r="M27" s="24">
        <v>3700654275157</v>
      </c>
    </row>
    <row r="28" spans="1:13" x14ac:dyDescent="0.25">
      <c r="A28" s="14" t="s">
        <v>11</v>
      </c>
      <c r="B28" s="16" t="s">
        <v>84</v>
      </c>
      <c r="C28" s="96">
        <v>3.38</v>
      </c>
      <c r="D28" s="95">
        <v>0.08</v>
      </c>
      <c r="E28" s="137">
        <v>13.5</v>
      </c>
      <c r="F28" s="18" t="s">
        <v>85</v>
      </c>
      <c r="G28" s="19" t="s">
        <v>14</v>
      </c>
      <c r="H28" s="20" t="s">
        <v>74</v>
      </c>
      <c r="I28" s="19" t="s">
        <v>75</v>
      </c>
      <c r="J28" s="21" t="s">
        <v>86</v>
      </c>
      <c r="K28" s="22" t="s">
        <v>18</v>
      </c>
      <c r="L28" s="23">
        <v>1200</v>
      </c>
      <c r="M28" s="24">
        <v>3700654290273</v>
      </c>
    </row>
    <row r="29" spans="1:13" x14ac:dyDescent="0.25">
      <c r="A29" s="14" t="s">
        <v>11</v>
      </c>
      <c r="B29" s="16" t="s">
        <v>87</v>
      </c>
      <c r="C29" s="96">
        <v>3.47</v>
      </c>
      <c r="D29" s="95">
        <v>0.08</v>
      </c>
      <c r="E29" s="137">
        <v>13.5</v>
      </c>
      <c r="F29" s="18" t="s">
        <v>88</v>
      </c>
      <c r="G29" s="19" t="s">
        <v>14</v>
      </c>
      <c r="H29" s="20" t="s">
        <v>74</v>
      </c>
      <c r="I29" s="19" t="s">
        <v>75</v>
      </c>
      <c r="J29" s="21" t="s">
        <v>89</v>
      </c>
      <c r="K29" s="22" t="s">
        <v>18</v>
      </c>
      <c r="L29" s="23">
        <v>1200</v>
      </c>
      <c r="M29" s="24">
        <v>3700654290280</v>
      </c>
    </row>
    <row r="30" spans="1:13" x14ac:dyDescent="0.25">
      <c r="A30" s="14" t="s">
        <v>11</v>
      </c>
      <c r="B30" s="16" t="s">
        <v>90</v>
      </c>
      <c r="C30" s="96">
        <v>0.83000000000000007</v>
      </c>
      <c r="D30" s="95">
        <v>0.02</v>
      </c>
      <c r="E30" s="137">
        <f t="shared" si="0"/>
        <v>5.0199999999999996</v>
      </c>
      <c r="F30" s="18" t="s">
        <v>91</v>
      </c>
      <c r="G30" s="19" t="s">
        <v>27</v>
      </c>
      <c r="H30" s="26" t="s">
        <v>22</v>
      </c>
      <c r="I30" s="19" t="s">
        <v>28</v>
      </c>
      <c r="J30" s="21" t="s">
        <v>92</v>
      </c>
      <c r="K30" s="25">
        <v>15</v>
      </c>
      <c r="L30" s="23">
        <v>1200</v>
      </c>
      <c r="M30" s="24">
        <v>3700654275164</v>
      </c>
    </row>
    <row r="31" spans="1:13" x14ac:dyDescent="0.25">
      <c r="A31" s="14" t="s">
        <v>11</v>
      </c>
      <c r="B31" s="16" t="s">
        <v>93</v>
      </c>
      <c r="C31" s="96">
        <v>0.83000000000000007</v>
      </c>
      <c r="D31" s="95">
        <v>0.02</v>
      </c>
      <c r="E31" s="137">
        <f t="shared" si="0"/>
        <v>5.0199999999999996</v>
      </c>
      <c r="F31" s="18" t="s">
        <v>94</v>
      </c>
      <c r="G31" s="19" t="s">
        <v>31</v>
      </c>
      <c r="H31" s="27" t="s">
        <v>22</v>
      </c>
      <c r="I31" s="19" t="s">
        <v>32</v>
      </c>
      <c r="J31" s="21" t="s">
        <v>92</v>
      </c>
      <c r="K31" s="25">
        <v>15</v>
      </c>
      <c r="L31" s="23">
        <v>1200</v>
      </c>
      <c r="M31" s="24">
        <v>3700654275171</v>
      </c>
    </row>
    <row r="32" spans="1:13" x14ac:dyDescent="0.25">
      <c r="A32" s="14" t="s">
        <v>11</v>
      </c>
      <c r="B32" s="16" t="s">
        <v>95</v>
      </c>
      <c r="C32" s="96">
        <v>0.83000000000000007</v>
      </c>
      <c r="D32" s="95">
        <v>0.02</v>
      </c>
      <c r="E32" s="137">
        <f t="shared" si="0"/>
        <v>5.0199999999999996</v>
      </c>
      <c r="F32" s="18" t="s">
        <v>96</v>
      </c>
      <c r="G32" s="19" t="s">
        <v>36</v>
      </c>
      <c r="H32" s="28" t="s">
        <v>22</v>
      </c>
      <c r="I32" s="19" t="s">
        <v>37</v>
      </c>
      <c r="J32" s="21" t="s">
        <v>92</v>
      </c>
      <c r="K32" s="25">
        <v>15</v>
      </c>
      <c r="L32" s="23">
        <v>1200</v>
      </c>
      <c r="M32" s="24">
        <v>3700654275188</v>
      </c>
    </row>
    <row r="33" spans="1:13" x14ac:dyDescent="0.25">
      <c r="A33" s="14" t="s">
        <v>11</v>
      </c>
      <c r="B33" s="16" t="s">
        <v>97</v>
      </c>
      <c r="C33" s="96">
        <v>0.97</v>
      </c>
      <c r="D33" s="95">
        <v>0.02</v>
      </c>
      <c r="E33" s="137">
        <f t="shared" si="0"/>
        <v>5.1879999999999997</v>
      </c>
      <c r="F33" s="18" t="s">
        <v>98</v>
      </c>
      <c r="G33" s="19" t="s">
        <v>21</v>
      </c>
      <c r="H33" s="20" t="s">
        <v>22</v>
      </c>
      <c r="I33" s="19" t="s">
        <v>23</v>
      </c>
      <c r="J33" s="21" t="s">
        <v>86</v>
      </c>
      <c r="K33" s="25">
        <v>28</v>
      </c>
      <c r="L33" s="23">
        <v>1200</v>
      </c>
      <c r="M33" s="24">
        <v>3700654275195</v>
      </c>
    </row>
    <row r="34" spans="1:13" x14ac:dyDescent="0.25">
      <c r="A34" s="14" t="s">
        <v>11</v>
      </c>
      <c r="B34" s="16" t="s">
        <v>99</v>
      </c>
      <c r="C34" s="96">
        <v>1.06</v>
      </c>
      <c r="D34" s="95">
        <v>0.02</v>
      </c>
      <c r="E34" s="137">
        <f t="shared" si="0"/>
        <v>5.2960000000000003</v>
      </c>
      <c r="F34" s="18" t="s">
        <v>100</v>
      </c>
      <c r="G34" s="19" t="s">
        <v>21</v>
      </c>
      <c r="H34" s="20" t="s">
        <v>22</v>
      </c>
      <c r="I34" s="19" t="s">
        <v>23</v>
      </c>
      <c r="J34" s="21" t="s">
        <v>89</v>
      </c>
      <c r="K34" s="25">
        <v>58</v>
      </c>
      <c r="L34" s="23">
        <v>2400</v>
      </c>
      <c r="M34" s="24">
        <v>3700654275201</v>
      </c>
    </row>
    <row r="35" spans="1:13" x14ac:dyDescent="0.25">
      <c r="A35" s="14" t="s">
        <v>11</v>
      </c>
      <c r="B35" s="16" t="s">
        <v>101</v>
      </c>
      <c r="C35" s="96">
        <v>6.34</v>
      </c>
      <c r="D35" s="95">
        <v>0.08</v>
      </c>
      <c r="E35" s="137">
        <v>17.5</v>
      </c>
      <c r="F35" s="18" t="s">
        <v>102</v>
      </c>
      <c r="G35" s="19" t="s">
        <v>14</v>
      </c>
      <c r="H35" s="20" t="s">
        <v>74</v>
      </c>
      <c r="I35" s="19" t="s">
        <v>75</v>
      </c>
      <c r="J35" s="21" t="s">
        <v>103</v>
      </c>
      <c r="K35" s="22" t="s">
        <v>18</v>
      </c>
      <c r="L35" s="23" t="s">
        <v>18</v>
      </c>
      <c r="M35" s="24">
        <v>3700654242029</v>
      </c>
    </row>
    <row r="36" spans="1:13" x14ac:dyDescent="0.25">
      <c r="A36" s="14" t="s">
        <v>11</v>
      </c>
      <c r="B36" s="16" t="s">
        <v>104</v>
      </c>
      <c r="C36" s="96">
        <v>1.6</v>
      </c>
      <c r="D36" s="95">
        <v>0.02</v>
      </c>
      <c r="E36" s="137">
        <f t="shared" si="0"/>
        <v>5.944</v>
      </c>
      <c r="F36" s="18" t="s">
        <v>105</v>
      </c>
      <c r="G36" s="19" t="s">
        <v>21</v>
      </c>
      <c r="H36" s="20" t="s">
        <v>22</v>
      </c>
      <c r="I36" s="19" t="s">
        <v>23</v>
      </c>
      <c r="J36" s="21" t="s">
        <v>103</v>
      </c>
      <c r="K36" s="25">
        <v>58</v>
      </c>
      <c r="L36" s="23">
        <v>3500</v>
      </c>
      <c r="M36" s="24">
        <v>3700654241985</v>
      </c>
    </row>
    <row r="37" spans="1:13" x14ac:dyDescent="0.25">
      <c r="A37" s="14" t="s">
        <v>11</v>
      </c>
      <c r="B37" s="16" t="s">
        <v>106</v>
      </c>
      <c r="C37" s="96">
        <v>1.6</v>
      </c>
      <c r="D37" s="95">
        <v>0.02</v>
      </c>
      <c r="E37" s="137">
        <f t="shared" si="0"/>
        <v>5.944</v>
      </c>
      <c r="F37" s="18" t="s">
        <v>107</v>
      </c>
      <c r="G37" s="19" t="s">
        <v>27</v>
      </c>
      <c r="H37" s="26" t="s">
        <v>22</v>
      </c>
      <c r="I37" s="19" t="s">
        <v>28</v>
      </c>
      <c r="J37" s="21" t="s">
        <v>103</v>
      </c>
      <c r="K37" s="25">
        <v>15</v>
      </c>
      <c r="L37" s="23">
        <v>1500</v>
      </c>
      <c r="M37" s="24">
        <v>3700654241992</v>
      </c>
    </row>
    <row r="38" spans="1:13" x14ac:dyDescent="0.25">
      <c r="A38" s="14" t="s">
        <v>11</v>
      </c>
      <c r="B38" s="16" t="s">
        <v>108</v>
      </c>
      <c r="C38" s="96">
        <v>1.6</v>
      </c>
      <c r="D38" s="95">
        <v>0.02</v>
      </c>
      <c r="E38" s="137">
        <f t="shared" si="0"/>
        <v>5.944</v>
      </c>
      <c r="F38" s="18" t="s">
        <v>109</v>
      </c>
      <c r="G38" s="19" t="s">
        <v>31</v>
      </c>
      <c r="H38" s="27" t="s">
        <v>22</v>
      </c>
      <c r="I38" s="19" t="s">
        <v>32</v>
      </c>
      <c r="J38" s="21" t="s">
        <v>103</v>
      </c>
      <c r="K38" s="25">
        <v>15</v>
      </c>
      <c r="L38" s="23">
        <v>1500</v>
      </c>
      <c r="M38" s="24">
        <v>3700654242005</v>
      </c>
    </row>
    <row r="39" spans="1:13" x14ac:dyDescent="0.25">
      <c r="A39" s="14" t="s">
        <v>11</v>
      </c>
      <c r="B39" s="16" t="s">
        <v>110</v>
      </c>
      <c r="C39" s="96">
        <v>1.6</v>
      </c>
      <c r="D39" s="95">
        <v>0.02</v>
      </c>
      <c r="E39" s="137">
        <f t="shared" si="0"/>
        <v>5.944</v>
      </c>
      <c r="F39" s="18" t="s">
        <v>111</v>
      </c>
      <c r="G39" s="19" t="s">
        <v>36</v>
      </c>
      <c r="H39" s="28" t="s">
        <v>22</v>
      </c>
      <c r="I39" s="19" t="s">
        <v>37</v>
      </c>
      <c r="J39" s="21" t="s">
        <v>103</v>
      </c>
      <c r="K39" s="25">
        <v>15</v>
      </c>
      <c r="L39" s="23">
        <v>1500</v>
      </c>
      <c r="M39" s="24">
        <v>3700654242012</v>
      </c>
    </row>
    <row r="40" spans="1:13" x14ac:dyDescent="0.25">
      <c r="A40" s="29" t="s">
        <v>11</v>
      </c>
      <c r="B40" s="16" t="s">
        <v>112</v>
      </c>
      <c r="C40" s="96">
        <v>1.69</v>
      </c>
      <c r="D40" s="95">
        <v>0.02</v>
      </c>
      <c r="E40" s="137">
        <f t="shared" si="0"/>
        <v>6.0519999999999996</v>
      </c>
      <c r="F40" s="18" t="s">
        <v>113</v>
      </c>
      <c r="G40" s="31" t="s">
        <v>21</v>
      </c>
      <c r="H40" s="20" t="s">
        <v>22</v>
      </c>
      <c r="I40" s="19" t="s">
        <v>23</v>
      </c>
      <c r="J40" s="21" t="s">
        <v>114</v>
      </c>
      <c r="K40" s="22" t="s">
        <v>18</v>
      </c>
      <c r="L40" s="23">
        <v>400</v>
      </c>
      <c r="M40" s="24">
        <v>3700654286351</v>
      </c>
    </row>
    <row r="41" spans="1:13" x14ac:dyDescent="0.25">
      <c r="A41" s="29" t="s">
        <v>11</v>
      </c>
      <c r="B41" s="16" t="s">
        <v>115</v>
      </c>
      <c r="C41" s="96">
        <v>1.46</v>
      </c>
      <c r="D41" s="95">
        <v>0.02</v>
      </c>
      <c r="E41" s="137">
        <f t="shared" si="0"/>
        <v>5.7759999999999998</v>
      </c>
      <c r="F41" s="18" t="s">
        <v>113</v>
      </c>
      <c r="G41" s="31" t="s">
        <v>27</v>
      </c>
      <c r="H41" s="26" t="s">
        <v>22</v>
      </c>
      <c r="I41" s="19" t="s">
        <v>28</v>
      </c>
      <c r="J41" s="21" t="s">
        <v>114</v>
      </c>
      <c r="K41" s="22" t="s">
        <v>18</v>
      </c>
      <c r="L41" s="23">
        <v>400</v>
      </c>
      <c r="M41" s="24">
        <v>3700654286368</v>
      </c>
    </row>
    <row r="42" spans="1:13" x14ac:dyDescent="0.25">
      <c r="A42" s="29" t="s">
        <v>11</v>
      </c>
      <c r="B42" s="16" t="s">
        <v>116</v>
      </c>
      <c r="C42" s="96">
        <v>1.46</v>
      </c>
      <c r="D42" s="95">
        <v>0.02</v>
      </c>
      <c r="E42" s="137">
        <f t="shared" si="0"/>
        <v>5.7759999999999998</v>
      </c>
      <c r="F42" s="18" t="s">
        <v>113</v>
      </c>
      <c r="G42" s="31" t="s">
        <v>31</v>
      </c>
      <c r="H42" s="27" t="s">
        <v>22</v>
      </c>
      <c r="I42" s="19" t="s">
        <v>32</v>
      </c>
      <c r="J42" s="21" t="s">
        <v>114</v>
      </c>
      <c r="K42" s="22" t="s">
        <v>18</v>
      </c>
      <c r="L42" s="23">
        <v>400</v>
      </c>
      <c r="M42" s="24">
        <v>3700654286375</v>
      </c>
    </row>
    <row r="43" spans="1:13" x14ac:dyDescent="0.25">
      <c r="A43" s="29" t="s">
        <v>11</v>
      </c>
      <c r="B43" s="16" t="s">
        <v>117</v>
      </c>
      <c r="C43" s="96">
        <v>1.46</v>
      </c>
      <c r="D43" s="95">
        <v>0.02</v>
      </c>
      <c r="E43" s="137">
        <f t="shared" si="0"/>
        <v>5.7759999999999998</v>
      </c>
      <c r="F43" s="18" t="s">
        <v>113</v>
      </c>
      <c r="G43" s="31" t="s">
        <v>118</v>
      </c>
      <c r="H43" s="28" t="s">
        <v>22</v>
      </c>
      <c r="I43" s="19" t="s">
        <v>37</v>
      </c>
      <c r="J43" s="21" t="s">
        <v>114</v>
      </c>
      <c r="K43" s="22" t="s">
        <v>18</v>
      </c>
      <c r="L43" s="23">
        <v>400</v>
      </c>
      <c r="M43" s="24">
        <v>3700654286382</v>
      </c>
    </row>
    <row r="44" spans="1:13" x14ac:dyDescent="0.25">
      <c r="A44" s="29" t="s">
        <v>11</v>
      </c>
      <c r="B44" s="16" t="s">
        <v>119</v>
      </c>
      <c r="C44" s="96">
        <v>5.99</v>
      </c>
      <c r="D44" s="95">
        <v>0.08</v>
      </c>
      <c r="E44" s="137">
        <v>17.5</v>
      </c>
      <c r="F44" s="32" t="s">
        <v>113</v>
      </c>
      <c r="G44" s="19" t="s">
        <v>14</v>
      </c>
      <c r="H44" s="20" t="s">
        <v>74</v>
      </c>
      <c r="I44" s="19" t="s">
        <v>75</v>
      </c>
      <c r="J44" s="21" t="s">
        <v>114</v>
      </c>
      <c r="K44" s="22" t="s">
        <v>18</v>
      </c>
      <c r="L44" s="23">
        <v>400</v>
      </c>
      <c r="M44" s="24">
        <v>3700654286399</v>
      </c>
    </row>
    <row r="45" spans="1:13" x14ac:dyDescent="0.25">
      <c r="A45" s="14" t="s">
        <v>11</v>
      </c>
      <c r="B45" s="16" t="s">
        <v>120</v>
      </c>
      <c r="C45" s="96">
        <v>2.36</v>
      </c>
      <c r="D45" s="95">
        <v>0.02</v>
      </c>
      <c r="E45" s="137">
        <f t="shared" si="0"/>
        <v>6.8559999999999999</v>
      </c>
      <c r="F45" s="18" t="s">
        <v>121</v>
      </c>
      <c r="G45" s="19" t="s">
        <v>21</v>
      </c>
      <c r="H45" s="20" t="s">
        <v>22</v>
      </c>
      <c r="I45" s="19" t="s">
        <v>23</v>
      </c>
      <c r="J45" s="21" t="s">
        <v>122</v>
      </c>
      <c r="K45" s="25">
        <v>15</v>
      </c>
      <c r="L45" s="23">
        <v>550</v>
      </c>
      <c r="M45" s="24">
        <v>3700654276734</v>
      </c>
    </row>
    <row r="46" spans="1:13" x14ac:dyDescent="0.25">
      <c r="A46" s="14" t="s">
        <v>11</v>
      </c>
      <c r="B46" s="16" t="s">
        <v>123</v>
      </c>
      <c r="C46" s="96">
        <v>7.84</v>
      </c>
      <c r="D46" s="95">
        <v>0.08</v>
      </c>
      <c r="E46" s="137">
        <v>18.5</v>
      </c>
      <c r="F46" s="18" t="s">
        <v>124</v>
      </c>
      <c r="G46" s="19" t="s">
        <v>14</v>
      </c>
      <c r="H46" s="20" t="s">
        <v>74</v>
      </c>
      <c r="I46" s="19" t="s">
        <v>75</v>
      </c>
      <c r="J46" s="21" t="s">
        <v>122</v>
      </c>
      <c r="K46" s="22" t="s">
        <v>18</v>
      </c>
      <c r="L46" s="23">
        <v>2800</v>
      </c>
      <c r="M46" s="24">
        <v>3700654290297</v>
      </c>
    </row>
    <row r="47" spans="1:13" x14ac:dyDescent="0.25">
      <c r="A47" s="14" t="s">
        <v>11</v>
      </c>
      <c r="B47" s="16" t="s">
        <v>125</v>
      </c>
      <c r="C47" s="96">
        <v>2.72</v>
      </c>
      <c r="D47" s="95">
        <v>0.02</v>
      </c>
      <c r="E47" s="137">
        <f t="shared" si="0"/>
        <v>7.2880000000000003</v>
      </c>
      <c r="F47" s="18" t="s">
        <v>124</v>
      </c>
      <c r="G47" s="19" t="s">
        <v>21</v>
      </c>
      <c r="H47" s="20" t="s">
        <v>22</v>
      </c>
      <c r="I47" s="19" t="s">
        <v>23</v>
      </c>
      <c r="J47" s="21" t="s">
        <v>122</v>
      </c>
      <c r="K47" s="22" t="s">
        <v>18</v>
      </c>
      <c r="L47" s="23">
        <v>2800</v>
      </c>
      <c r="M47" s="24">
        <v>3700654276819</v>
      </c>
    </row>
    <row r="48" spans="1:13" x14ac:dyDescent="0.25">
      <c r="A48" s="14" t="s">
        <v>11</v>
      </c>
      <c r="B48" s="16" t="s">
        <v>126</v>
      </c>
      <c r="C48" s="96">
        <v>1.73</v>
      </c>
      <c r="D48" s="95">
        <v>0.02</v>
      </c>
      <c r="E48" s="137">
        <f t="shared" si="0"/>
        <v>6.1</v>
      </c>
      <c r="F48" s="18" t="s">
        <v>127</v>
      </c>
      <c r="G48" s="19" t="s">
        <v>27</v>
      </c>
      <c r="H48" s="26" t="s">
        <v>22</v>
      </c>
      <c r="I48" s="19" t="s">
        <v>28</v>
      </c>
      <c r="J48" s="21" t="s">
        <v>122</v>
      </c>
      <c r="K48" s="22" t="s">
        <v>18</v>
      </c>
      <c r="L48" s="23">
        <v>1500</v>
      </c>
      <c r="M48" s="24">
        <v>3700654276826</v>
      </c>
    </row>
    <row r="49" spans="1:13" x14ac:dyDescent="0.25">
      <c r="A49" s="14" t="s">
        <v>11</v>
      </c>
      <c r="B49" s="16" t="s">
        <v>128</v>
      </c>
      <c r="C49" s="96">
        <v>1.73</v>
      </c>
      <c r="D49" s="95">
        <v>0.02</v>
      </c>
      <c r="E49" s="137">
        <f t="shared" si="0"/>
        <v>6.1</v>
      </c>
      <c r="F49" s="18" t="s">
        <v>129</v>
      </c>
      <c r="G49" s="19" t="s">
        <v>31</v>
      </c>
      <c r="H49" s="27" t="s">
        <v>22</v>
      </c>
      <c r="I49" s="19" t="s">
        <v>32</v>
      </c>
      <c r="J49" s="21" t="s">
        <v>122</v>
      </c>
      <c r="K49" s="22" t="s">
        <v>18</v>
      </c>
      <c r="L49" s="23">
        <v>1500</v>
      </c>
      <c r="M49" s="24">
        <v>3700654276833</v>
      </c>
    </row>
    <row r="50" spans="1:13" x14ac:dyDescent="0.25">
      <c r="A50" s="14" t="s">
        <v>11</v>
      </c>
      <c r="B50" s="16" t="s">
        <v>130</v>
      </c>
      <c r="C50" s="96">
        <v>1.73</v>
      </c>
      <c r="D50" s="95">
        <v>0.02</v>
      </c>
      <c r="E50" s="137">
        <f t="shared" si="0"/>
        <v>6.1</v>
      </c>
      <c r="F50" s="18" t="s">
        <v>131</v>
      </c>
      <c r="G50" s="19" t="s">
        <v>36</v>
      </c>
      <c r="H50" s="28" t="s">
        <v>22</v>
      </c>
      <c r="I50" s="19" t="s">
        <v>37</v>
      </c>
      <c r="J50" s="21" t="s">
        <v>122</v>
      </c>
      <c r="K50" s="22" t="s">
        <v>18</v>
      </c>
      <c r="L50" s="23">
        <v>1500</v>
      </c>
      <c r="M50" s="24">
        <v>3700654276840</v>
      </c>
    </row>
    <row r="51" spans="1:13" x14ac:dyDescent="0.25">
      <c r="A51" s="14" t="s">
        <v>11</v>
      </c>
      <c r="B51" s="16" t="s">
        <v>132</v>
      </c>
      <c r="C51" s="96">
        <v>8.57</v>
      </c>
      <c r="D51" s="95">
        <v>0.02</v>
      </c>
      <c r="E51" s="137">
        <f>SUM(C51+D51)*1.2 + 6</f>
        <v>16.308</v>
      </c>
      <c r="F51" s="18" t="s">
        <v>133</v>
      </c>
      <c r="G51" s="19" t="s">
        <v>21</v>
      </c>
      <c r="H51" s="20" t="s">
        <v>22</v>
      </c>
      <c r="I51" s="19" t="s">
        <v>23</v>
      </c>
      <c r="J51" s="21" t="s">
        <v>134</v>
      </c>
      <c r="K51" s="25">
        <v>65</v>
      </c>
      <c r="L51" s="23">
        <v>3000</v>
      </c>
      <c r="M51" s="33" t="s">
        <v>135</v>
      </c>
    </row>
    <row r="52" spans="1:13" x14ac:dyDescent="0.25">
      <c r="A52" s="14" t="s">
        <v>11</v>
      </c>
      <c r="B52" s="16" t="s">
        <v>136</v>
      </c>
      <c r="C52" s="96">
        <v>6.77</v>
      </c>
      <c r="D52" s="95">
        <v>0.02</v>
      </c>
      <c r="E52" s="137">
        <f t="shared" ref="E52:E54" si="1">SUM(C52+D52)*1.2 + 6</f>
        <v>14.147999999999998</v>
      </c>
      <c r="F52" s="18" t="s">
        <v>137</v>
      </c>
      <c r="G52" s="19" t="s">
        <v>27</v>
      </c>
      <c r="H52" s="26" t="s">
        <v>22</v>
      </c>
      <c r="I52" s="19" t="s">
        <v>28</v>
      </c>
      <c r="J52" s="21" t="s">
        <v>134</v>
      </c>
      <c r="K52" s="25">
        <v>16.399999999999999</v>
      </c>
      <c r="L52" s="23">
        <v>1500</v>
      </c>
      <c r="M52" s="33" t="s">
        <v>138</v>
      </c>
    </row>
    <row r="53" spans="1:13" x14ac:dyDescent="0.25">
      <c r="A53" s="14" t="s">
        <v>11</v>
      </c>
      <c r="B53" s="16" t="s">
        <v>139</v>
      </c>
      <c r="C53" s="96">
        <v>6.77</v>
      </c>
      <c r="D53" s="95">
        <v>0.02</v>
      </c>
      <c r="E53" s="137">
        <f t="shared" si="1"/>
        <v>14.147999999999998</v>
      </c>
      <c r="F53" s="18" t="s">
        <v>140</v>
      </c>
      <c r="G53" s="19" t="s">
        <v>31</v>
      </c>
      <c r="H53" s="27" t="s">
        <v>22</v>
      </c>
      <c r="I53" s="19" t="s">
        <v>32</v>
      </c>
      <c r="J53" s="21" t="s">
        <v>134</v>
      </c>
      <c r="K53" s="25">
        <v>16.399999999999999</v>
      </c>
      <c r="L53" s="23">
        <v>1500</v>
      </c>
      <c r="M53" s="33" t="s">
        <v>141</v>
      </c>
    </row>
    <row r="54" spans="1:13" x14ac:dyDescent="0.25">
      <c r="A54" s="14" t="s">
        <v>11</v>
      </c>
      <c r="B54" s="16" t="s">
        <v>142</v>
      </c>
      <c r="C54" s="96">
        <v>6.77</v>
      </c>
      <c r="D54" s="95">
        <v>0.02</v>
      </c>
      <c r="E54" s="137">
        <f t="shared" si="1"/>
        <v>14.147999999999998</v>
      </c>
      <c r="F54" s="18" t="s">
        <v>143</v>
      </c>
      <c r="G54" s="19" t="s">
        <v>36</v>
      </c>
      <c r="H54" s="28" t="s">
        <v>22</v>
      </c>
      <c r="I54" s="19" t="s">
        <v>37</v>
      </c>
      <c r="J54" s="21" t="s">
        <v>134</v>
      </c>
      <c r="K54" s="25">
        <v>16.399999999999999</v>
      </c>
      <c r="L54" s="23">
        <v>1500</v>
      </c>
      <c r="M54" s="33" t="s">
        <v>144</v>
      </c>
    </row>
    <row r="55" spans="1:13" x14ac:dyDescent="0.25">
      <c r="A55" s="14" t="s">
        <v>11</v>
      </c>
      <c r="B55" s="16" t="s">
        <v>145</v>
      </c>
      <c r="C55" s="96">
        <v>11.9</v>
      </c>
      <c r="D55" s="95">
        <v>0.02</v>
      </c>
      <c r="E55" s="137">
        <f>SUM(C55+D55)*1.2 + 8</f>
        <v>22.304000000000002</v>
      </c>
      <c r="F55" s="18" t="s">
        <v>146</v>
      </c>
      <c r="G55" s="19" t="s">
        <v>21</v>
      </c>
      <c r="H55" s="20" t="s">
        <v>22</v>
      </c>
      <c r="I55" s="19" t="s">
        <v>23</v>
      </c>
      <c r="J55" s="21" t="s">
        <v>134</v>
      </c>
      <c r="K55" s="25">
        <v>129</v>
      </c>
      <c r="L55" s="23">
        <v>6000</v>
      </c>
      <c r="M55" s="33" t="s">
        <v>147</v>
      </c>
    </row>
    <row r="56" spans="1:13" x14ac:dyDescent="0.25">
      <c r="A56" s="14" t="s">
        <v>11</v>
      </c>
      <c r="B56" s="16" t="s">
        <v>148</v>
      </c>
      <c r="C56" s="96">
        <v>10.73</v>
      </c>
      <c r="D56" s="95">
        <v>0.02</v>
      </c>
      <c r="E56" s="137">
        <f t="shared" ref="E56:E66" si="2">SUM(C56+D56)*1.2 + 8</f>
        <v>20.9</v>
      </c>
      <c r="F56" s="18" t="s">
        <v>149</v>
      </c>
      <c r="G56" s="19" t="s">
        <v>27</v>
      </c>
      <c r="H56" s="26" t="s">
        <v>22</v>
      </c>
      <c r="I56" s="19" t="s">
        <v>28</v>
      </c>
      <c r="J56" s="21" t="s">
        <v>134</v>
      </c>
      <c r="K56" s="25">
        <v>52</v>
      </c>
      <c r="L56" s="23">
        <v>5000</v>
      </c>
      <c r="M56" s="33" t="s">
        <v>150</v>
      </c>
    </row>
    <row r="57" spans="1:13" x14ac:dyDescent="0.25">
      <c r="A57" s="14" t="s">
        <v>11</v>
      </c>
      <c r="B57" s="16" t="s">
        <v>151</v>
      </c>
      <c r="C57" s="96">
        <v>10.73</v>
      </c>
      <c r="D57" s="95">
        <v>0.02</v>
      </c>
      <c r="E57" s="137">
        <f t="shared" si="2"/>
        <v>20.9</v>
      </c>
      <c r="F57" s="18" t="s">
        <v>152</v>
      </c>
      <c r="G57" s="19" t="s">
        <v>31</v>
      </c>
      <c r="H57" s="27" t="s">
        <v>22</v>
      </c>
      <c r="I57" s="19" t="s">
        <v>32</v>
      </c>
      <c r="J57" s="21" t="s">
        <v>134</v>
      </c>
      <c r="K57" s="25">
        <v>52</v>
      </c>
      <c r="L57" s="23">
        <v>5000</v>
      </c>
      <c r="M57" s="33" t="s">
        <v>153</v>
      </c>
    </row>
    <row r="58" spans="1:13" x14ac:dyDescent="0.25">
      <c r="A58" s="14" t="s">
        <v>11</v>
      </c>
      <c r="B58" s="16" t="s">
        <v>154</v>
      </c>
      <c r="C58" s="96">
        <v>10.73</v>
      </c>
      <c r="D58" s="95">
        <v>0.02</v>
      </c>
      <c r="E58" s="137">
        <f t="shared" si="2"/>
        <v>20.9</v>
      </c>
      <c r="F58" s="18" t="s">
        <v>155</v>
      </c>
      <c r="G58" s="19" t="s">
        <v>36</v>
      </c>
      <c r="H58" s="28" t="s">
        <v>22</v>
      </c>
      <c r="I58" s="19" t="s">
        <v>37</v>
      </c>
      <c r="J58" s="21" t="s">
        <v>134</v>
      </c>
      <c r="K58" s="25">
        <v>52</v>
      </c>
      <c r="L58" s="23">
        <v>5000</v>
      </c>
      <c r="M58" s="33" t="s">
        <v>156</v>
      </c>
    </row>
    <row r="59" spans="1:13" x14ac:dyDescent="0.25">
      <c r="A59" s="14" t="s">
        <v>11</v>
      </c>
      <c r="B59" s="16" t="s">
        <v>157</v>
      </c>
      <c r="C59" s="96">
        <v>11.92</v>
      </c>
      <c r="D59" s="95">
        <v>0.02</v>
      </c>
      <c r="E59" s="137">
        <f t="shared" si="2"/>
        <v>22.327999999999999</v>
      </c>
      <c r="F59" s="18" t="s">
        <v>158</v>
      </c>
      <c r="G59" s="19" t="s">
        <v>21</v>
      </c>
      <c r="H59" s="20" t="s">
        <v>22</v>
      </c>
      <c r="I59" s="19" t="s">
        <v>23</v>
      </c>
      <c r="J59" s="21" t="s">
        <v>134</v>
      </c>
      <c r="K59" s="25">
        <v>65</v>
      </c>
      <c r="L59" s="23">
        <v>3000</v>
      </c>
      <c r="M59" s="33" t="s">
        <v>159</v>
      </c>
    </row>
    <row r="60" spans="1:13" x14ac:dyDescent="0.25">
      <c r="A60" s="14" t="s">
        <v>11</v>
      </c>
      <c r="B60" s="16" t="s">
        <v>160</v>
      </c>
      <c r="C60" s="96">
        <v>8.84</v>
      </c>
      <c r="D60" s="95">
        <v>0.02</v>
      </c>
      <c r="E60" s="137">
        <f t="shared" si="2"/>
        <v>18.631999999999998</v>
      </c>
      <c r="F60" s="18" t="s">
        <v>161</v>
      </c>
      <c r="G60" s="19" t="s">
        <v>27</v>
      </c>
      <c r="H60" s="26" t="s">
        <v>22</v>
      </c>
      <c r="I60" s="19" t="s">
        <v>28</v>
      </c>
      <c r="J60" s="21" t="s">
        <v>134</v>
      </c>
      <c r="K60" s="25">
        <v>18.399999999999999</v>
      </c>
      <c r="L60" s="23">
        <v>1500</v>
      </c>
      <c r="M60" s="33" t="s">
        <v>162</v>
      </c>
    </row>
    <row r="61" spans="1:13" x14ac:dyDescent="0.25">
      <c r="A61" s="14" t="s">
        <v>11</v>
      </c>
      <c r="B61" s="16" t="s">
        <v>163</v>
      </c>
      <c r="C61" s="96">
        <v>8.84</v>
      </c>
      <c r="D61" s="95">
        <v>0.02</v>
      </c>
      <c r="E61" s="137">
        <f t="shared" si="2"/>
        <v>18.631999999999998</v>
      </c>
      <c r="F61" s="18" t="s">
        <v>164</v>
      </c>
      <c r="G61" s="19" t="s">
        <v>31</v>
      </c>
      <c r="H61" s="27" t="s">
        <v>22</v>
      </c>
      <c r="I61" s="19" t="s">
        <v>32</v>
      </c>
      <c r="J61" s="21" t="s">
        <v>134</v>
      </c>
      <c r="K61" s="25">
        <v>18.399999999999999</v>
      </c>
      <c r="L61" s="23">
        <v>1500</v>
      </c>
      <c r="M61" s="33" t="s">
        <v>165</v>
      </c>
    </row>
    <row r="62" spans="1:13" x14ac:dyDescent="0.25">
      <c r="A62" s="14" t="s">
        <v>11</v>
      </c>
      <c r="B62" s="16" t="s">
        <v>166</v>
      </c>
      <c r="C62" s="96">
        <v>8.84</v>
      </c>
      <c r="D62" s="95">
        <v>0.02</v>
      </c>
      <c r="E62" s="137">
        <f t="shared" si="2"/>
        <v>18.631999999999998</v>
      </c>
      <c r="F62" s="18" t="s">
        <v>167</v>
      </c>
      <c r="G62" s="19" t="s">
        <v>36</v>
      </c>
      <c r="H62" s="28" t="s">
        <v>22</v>
      </c>
      <c r="I62" s="19" t="s">
        <v>37</v>
      </c>
      <c r="J62" s="21" t="s">
        <v>134</v>
      </c>
      <c r="K62" s="25">
        <v>18.399999999999999</v>
      </c>
      <c r="L62" s="23">
        <v>1500</v>
      </c>
      <c r="M62" s="33" t="s">
        <v>168</v>
      </c>
    </row>
    <row r="63" spans="1:13" x14ac:dyDescent="0.25">
      <c r="A63" s="14" t="s">
        <v>11</v>
      </c>
      <c r="B63" s="16" t="s">
        <v>169</v>
      </c>
      <c r="C63" s="96">
        <v>15.23</v>
      </c>
      <c r="D63" s="95">
        <v>0.02</v>
      </c>
      <c r="E63" s="137">
        <f t="shared" si="2"/>
        <v>26.3</v>
      </c>
      <c r="F63" s="18" t="s">
        <v>170</v>
      </c>
      <c r="G63" s="19" t="s">
        <v>21</v>
      </c>
      <c r="H63" s="20" t="s">
        <v>22</v>
      </c>
      <c r="I63" s="19" t="s">
        <v>23</v>
      </c>
      <c r="J63" s="21" t="s">
        <v>134</v>
      </c>
      <c r="K63" s="25">
        <v>129</v>
      </c>
      <c r="L63" s="23">
        <v>6000</v>
      </c>
      <c r="M63" s="33" t="s">
        <v>171</v>
      </c>
    </row>
    <row r="64" spans="1:13" x14ac:dyDescent="0.25">
      <c r="A64" s="14" t="s">
        <v>11</v>
      </c>
      <c r="B64" s="16" t="s">
        <v>172</v>
      </c>
      <c r="C64" s="96">
        <v>14.33</v>
      </c>
      <c r="D64" s="95">
        <v>0.02</v>
      </c>
      <c r="E64" s="137">
        <f t="shared" si="2"/>
        <v>25.22</v>
      </c>
      <c r="F64" s="18" t="s">
        <v>173</v>
      </c>
      <c r="G64" s="19" t="s">
        <v>27</v>
      </c>
      <c r="H64" s="26" t="s">
        <v>22</v>
      </c>
      <c r="I64" s="19" t="s">
        <v>28</v>
      </c>
      <c r="J64" s="21" t="s">
        <v>134</v>
      </c>
      <c r="K64" s="25">
        <v>52</v>
      </c>
      <c r="L64" s="23">
        <v>5000</v>
      </c>
      <c r="M64" s="33" t="s">
        <v>174</v>
      </c>
    </row>
    <row r="65" spans="1:13" x14ac:dyDescent="0.25">
      <c r="A65" s="14" t="s">
        <v>11</v>
      </c>
      <c r="B65" s="16" t="s">
        <v>175</v>
      </c>
      <c r="C65" s="96">
        <v>14.33</v>
      </c>
      <c r="D65" s="95">
        <v>0.02</v>
      </c>
      <c r="E65" s="137">
        <f t="shared" si="2"/>
        <v>25.22</v>
      </c>
      <c r="F65" s="18" t="s">
        <v>176</v>
      </c>
      <c r="G65" s="19" t="s">
        <v>31</v>
      </c>
      <c r="H65" s="27" t="s">
        <v>22</v>
      </c>
      <c r="I65" s="19" t="s">
        <v>32</v>
      </c>
      <c r="J65" s="21" t="s">
        <v>134</v>
      </c>
      <c r="K65" s="25">
        <v>52</v>
      </c>
      <c r="L65" s="23">
        <v>5000</v>
      </c>
      <c r="M65" s="33" t="s">
        <v>177</v>
      </c>
    </row>
    <row r="66" spans="1:13" x14ac:dyDescent="0.25">
      <c r="A66" s="14" t="s">
        <v>11</v>
      </c>
      <c r="B66" s="16" t="s">
        <v>178</v>
      </c>
      <c r="C66" s="96">
        <v>14.33</v>
      </c>
      <c r="D66" s="95">
        <v>0.02</v>
      </c>
      <c r="E66" s="137">
        <f t="shared" si="2"/>
        <v>25.22</v>
      </c>
      <c r="F66" s="18" t="s">
        <v>179</v>
      </c>
      <c r="G66" s="19" t="s">
        <v>36</v>
      </c>
      <c r="H66" s="28" t="s">
        <v>22</v>
      </c>
      <c r="I66" s="19" t="s">
        <v>37</v>
      </c>
      <c r="J66" s="21" t="s">
        <v>134</v>
      </c>
      <c r="K66" s="25">
        <v>52</v>
      </c>
      <c r="L66" s="23">
        <v>5000</v>
      </c>
      <c r="M66" s="33" t="s">
        <v>180</v>
      </c>
    </row>
    <row r="67" spans="1:13" x14ac:dyDescent="0.25">
      <c r="A67" s="14" t="s">
        <v>11</v>
      </c>
      <c r="B67" s="16" t="s">
        <v>181</v>
      </c>
      <c r="C67" s="96">
        <v>0.92</v>
      </c>
      <c r="D67" s="95">
        <v>0.02</v>
      </c>
      <c r="E67" s="137">
        <f t="shared" si="0"/>
        <v>5.1280000000000001</v>
      </c>
      <c r="F67" s="18" t="s">
        <v>182</v>
      </c>
      <c r="G67" s="19" t="s">
        <v>21</v>
      </c>
      <c r="H67" s="20" t="s">
        <v>22</v>
      </c>
      <c r="I67" s="19" t="s">
        <v>23</v>
      </c>
      <c r="J67" s="21" t="s">
        <v>183</v>
      </c>
      <c r="K67" s="25">
        <v>10</v>
      </c>
      <c r="L67" s="23">
        <v>500</v>
      </c>
      <c r="M67" s="24">
        <v>3700654271883</v>
      </c>
    </row>
    <row r="68" spans="1:13" x14ac:dyDescent="0.25">
      <c r="A68" s="14" t="s">
        <v>11</v>
      </c>
      <c r="B68" s="16" t="s">
        <v>184</v>
      </c>
      <c r="C68" s="96">
        <v>0.92</v>
      </c>
      <c r="D68" s="95">
        <v>0.02</v>
      </c>
      <c r="E68" s="137">
        <f t="shared" ref="E68:E131" si="3">SUM(C68+D68)*1.2 + 4</f>
        <v>5.1280000000000001</v>
      </c>
      <c r="F68" s="18" t="s">
        <v>185</v>
      </c>
      <c r="G68" s="19" t="s">
        <v>27</v>
      </c>
      <c r="H68" s="26" t="s">
        <v>22</v>
      </c>
      <c r="I68" s="19" t="s">
        <v>28</v>
      </c>
      <c r="J68" s="21" t="s">
        <v>183</v>
      </c>
      <c r="K68" s="25">
        <v>10</v>
      </c>
      <c r="L68" s="23">
        <v>500</v>
      </c>
      <c r="M68" s="24">
        <v>3700654271890</v>
      </c>
    </row>
    <row r="69" spans="1:13" x14ac:dyDescent="0.25">
      <c r="A69" s="14" t="s">
        <v>11</v>
      </c>
      <c r="B69" s="16" t="s">
        <v>186</v>
      </c>
      <c r="C69" s="96">
        <v>0.92</v>
      </c>
      <c r="D69" s="95">
        <v>0.02</v>
      </c>
      <c r="E69" s="137">
        <f t="shared" si="3"/>
        <v>5.1280000000000001</v>
      </c>
      <c r="F69" s="18" t="s">
        <v>187</v>
      </c>
      <c r="G69" s="19" t="s">
        <v>31</v>
      </c>
      <c r="H69" s="27" t="s">
        <v>22</v>
      </c>
      <c r="I69" s="19" t="s">
        <v>32</v>
      </c>
      <c r="J69" s="21" t="s">
        <v>183</v>
      </c>
      <c r="K69" s="25">
        <v>10</v>
      </c>
      <c r="L69" s="23">
        <v>500</v>
      </c>
      <c r="M69" s="24">
        <v>3700654271906</v>
      </c>
    </row>
    <row r="70" spans="1:13" x14ac:dyDescent="0.25">
      <c r="A70" s="14" t="s">
        <v>11</v>
      </c>
      <c r="B70" s="16" t="s">
        <v>188</v>
      </c>
      <c r="C70" s="96">
        <v>0.92</v>
      </c>
      <c r="D70" s="95">
        <v>0.02</v>
      </c>
      <c r="E70" s="137">
        <f t="shared" si="3"/>
        <v>5.1280000000000001</v>
      </c>
      <c r="F70" s="18" t="s">
        <v>189</v>
      </c>
      <c r="G70" s="19" t="s">
        <v>36</v>
      </c>
      <c r="H70" s="28" t="s">
        <v>22</v>
      </c>
      <c r="I70" s="19" t="s">
        <v>37</v>
      </c>
      <c r="J70" s="21" t="s">
        <v>183</v>
      </c>
      <c r="K70" s="25">
        <v>10</v>
      </c>
      <c r="L70" s="23">
        <v>500</v>
      </c>
      <c r="M70" s="24">
        <v>3700654271913</v>
      </c>
    </row>
    <row r="71" spans="1:13" x14ac:dyDescent="0.25">
      <c r="A71" s="14" t="s">
        <v>11</v>
      </c>
      <c r="B71" s="16" t="s">
        <v>190</v>
      </c>
      <c r="C71" s="96">
        <v>1.36</v>
      </c>
      <c r="D71" s="95">
        <v>0.1</v>
      </c>
      <c r="E71" s="137">
        <v>12.5</v>
      </c>
      <c r="F71" s="18" t="s">
        <v>191</v>
      </c>
      <c r="G71" s="19" t="s">
        <v>14</v>
      </c>
      <c r="H71" s="20" t="s">
        <v>15</v>
      </c>
      <c r="I71" s="19" t="s">
        <v>16</v>
      </c>
      <c r="J71" s="21" t="s">
        <v>192</v>
      </c>
      <c r="K71" s="22" t="s">
        <v>18</v>
      </c>
      <c r="L71" s="23" t="s">
        <v>18</v>
      </c>
      <c r="M71" s="24">
        <v>3760145934208</v>
      </c>
    </row>
    <row r="72" spans="1:13" x14ac:dyDescent="0.25">
      <c r="A72" s="14" t="s">
        <v>11</v>
      </c>
      <c r="B72" s="16" t="s">
        <v>193</v>
      </c>
      <c r="C72" s="96">
        <v>0.29000000000000004</v>
      </c>
      <c r="D72" s="95">
        <v>0.02</v>
      </c>
      <c r="E72" s="137">
        <f t="shared" si="3"/>
        <v>4.3719999999999999</v>
      </c>
      <c r="F72" s="18" t="s">
        <v>194</v>
      </c>
      <c r="G72" s="19" t="s">
        <v>21</v>
      </c>
      <c r="H72" s="20" t="s">
        <v>22</v>
      </c>
      <c r="I72" s="19" t="s">
        <v>23</v>
      </c>
      <c r="J72" s="21" t="s">
        <v>192</v>
      </c>
      <c r="K72" s="25">
        <v>25</v>
      </c>
      <c r="L72" s="23">
        <v>500</v>
      </c>
      <c r="M72" s="24">
        <v>3700654271920</v>
      </c>
    </row>
    <row r="73" spans="1:13" x14ac:dyDescent="0.25">
      <c r="A73" s="14" t="s">
        <v>11</v>
      </c>
      <c r="B73" s="16" t="s">
        <v>195</v>
      </c>
      <c r="C73" s="96">
        <v>0.32</v>
      </c>
      <c r="D73" s="95">
        <v>0.02</v>
      </c>
      <c r="E73" s="137">
        <f t="shared" si="3"/>
        <v>4.4080000000000004</v>
      </c>
      <c r="F73" s="18" t="s">
        <v>196</v>
      </c>
      <c r="G73" s="19" t="s">
        <v>27</v>
      </c>
      <c r="H73" s="26" t="s">
        <v>22</v>
      </c>
      <c r="I73" s="19" t="s">
        <v>28</v>
      </c>
      <c r="J73" s="21" t="s">
        <v>192</v>
      </c>
      <c r="K73" s="25">
        <v>17.5</v>
      </c>
      <c r="L73" s="23">
        <v>500</v>
      </c>
      <c r="M73" s="24">
        <v>3700654271937</v>
      </c>
    </row>
    <row r="74" spans="1:13" x14ac:dyDescent="0.25">
      <c r="A74" s="14" t="s">
        <v>11</v>
      </c>
      <c r="B74" s="16" t="s">
        <v>197</v>
      </c>
      <c r="C74" s="96">
        <v>0.29000000000000004</v>
      </c>
      <c r="D74" s="95">
        <v>0.02</v>
      </c>
      <c r="E74" s="137">
        <f t="shared" si="3"/>
        <v>4.3719999999999999</v>
      </c>
      <c r="F74" s="18" t="s">
        <v>198</v>
      </c>
      <c r="G74" s="19" t="s">
        <v>31</v>
      </c>
      <c r="H74" s="27" t="s">
        <v>22</v>
      </c>
      <c r="I74" s="19" t="s">
        <v>32</v>
      </c>
      <c r="J74" s="21" t="s">
        <v>192</v>
      </c>
      <c r="K74" s="25">
        <v>17.5</v>
      </c>
      <c r="L74" s="23">
        <v>500</v>
      </c>
      <c r="M74" s="24">
        <v>3700654271944</v>
      </c>
    </row>
    <row r="75" spans="1:13" x14ac:dyDescent="0.25">
      <c r="A75" s="14" t="s">
        <v>11</v>
      </c>
      <c r="B75" s="16" t="s">
        <v>199</v>
      </c>
      <c r="C75" s="96">
        <v>0.32</v>
      </c>
      <c r="D75" s="95">
        <v>0.02</v>
      </c>
      <c r="E75" s="137">
        <f t="shared" si="3"/>
        <v>4.4080000000000004</v>
      </c>
      <c r="F75" s="18" t="s">
        <v>200</v>
      </c>
      <c r="G75" s="19" t="s">
        <v>36</v>
      </c>
      <c r="H75" s="28" t="s">
        <v>22</v>
      </c>
      <c r="I75" s="19" t="s">
        <v>37</v>
      </c>
      <c r="J75" s="21" t="s">
        <v>192</v>
      </c>
      <c r="K75" s="25">
        <v>17.5</v>
      </c>
      <c r="L75" s="23">
        <v>500</v>
      </c>
      <c r="M75" s="24">
        <v>3700654271951</v>
      </c>
    </row>
    <row r="76" spans="1:13" x14ac:dyDescent="0.25">
      <c r="A76" s="14" t="s">
        <v>11</v>
      </c>
      <c r="B76" s="16" t="s">
        <v>201</v>
      </c>
      <c r="C76" s="96">
        <v>1.4500000000000002</v>
      </c>
      <c r="D76" s="95">
        <v>0.1</v>
      </c>
      <c r="E76" s="137">
        <v>12.5</v>
      </c>
      <c r="F76" s="18" t="s">
        <v>202</v>
      </c>
      <c r="G76" s="19" t="s">
        <v>14</v>
      </c>
      <c r="H76" s="20" t="s">
        <v>15</v>
      </c>
      <c r="I76" s="19" t="s">
        <v>16</v>
      </c>
      <c r="J76" s="21" t="s">
        <v>203</v>
      </c>
      <c r="K76" s="22" t="s">
        <v>18</v>
      </c>
      <c r="L76" s="23" t="s">
        <v>18</v>
      </c>
      <c r="M76" s="24">
        <v>3700654200944</v>
      </c>
    </row>
    <row r="77" spans="1:13" x14ac:dyDescent="0.25">
      <c r="A77" s="14" t="s">
        <v>11</v>
      </c>
      <c r="B77" s="16" t="s">
        <v>204</v>
      </c>
      <c r="C77" s="96">
        <v>0.34</v>
      </c>
      <c r="D77" s="95">
        <v>0.02</v>
      </c>
      <c r="E77" s="137">
        <f t="shared" si="3"/>
        <v>4.4320000000000004</v>
      </c>
      <c r="F77" s="18" t="s">
        <v>205</v>
      </c>
      <c r="G77" s="19" t="s">
        <v>21</v>
      </c>
      <c r="H77" s="20" t="s">
        <v>22</v>
      </c>
      <c r="I77" s="19" t="s">
        <v>23</v>
      </c>
      <c r="J77" s="21" t="s">
        <v>203</v>
      </c>
      <c r="K77" s="25">
        <v>20</v>
      </c>
      <c r="L77" s="23">
        <v>500</v>
      </c>
      <c r="M77" s="24">
        <v>3700654271968</v>
      </c>
    </row>
    <row r="78" spans="1:13" x14ac:dyDescent="0.25">
      <c r="A78" s="14" t="s">
        <v>11</v>
      </c>
      <c r="B78" s="16" t="s">
        <v>206</v>
      </c>
      <c r="C78" s="96">
        <v>0.29000000000000004</v>
      </c>
      <c r="D78" s="95">
        <v>0.02</v>
      </c>
      <c r="E78" s="137">
        <f t="shared" si="3"/>
        <v>4.3719999999999999</v>
      </c>
      <c r="F78" s="18" t="s">
        <v>207</v>
      </c>
      <c r="G78" s="19" t="s">
        <v>27</v>
      </c>
      <c r="H78" s="26" t="s">
        <v>22</v>
      </c>
      <c r="I78" s="19" t="s">
        <v>28</v>
      </c>
      <c r="J78" s="21" t="s">
        <v>203</v>
      </c>
      <c r="K78" s="25">
        <v>15</v>
      </c>
      <c r="L78" s="23">
        <v>400</v>
      </c>
      <c r="M78" s="24">
        <v>3700654271975</v>
      </c>
    </row>
    <row r="79" spans="1:13" x14ac:dyDescent="0.25">
      <c r="A79" s="14" t="s">
        <v>11</v>
      </c>
      <c r="B79" s="16" t="s">
        <v>208</v>
      </c>
      <c r="C79" s="96">
        <v>0.29000000000000004</v>
      </c>
      <c r="D79" s="95">
        <v>0.02</v>
      </c>
      <c r="E79" s="137">
        <f t="shared" si="3"/>
        <v>4.3719999999999999</v>
      </c>
      <c r="F79" s="18" t="s">
        <v>209</v>
      </c>
      <c r="G79" s="19" t="s">
        <v>31</v>
      </c>
      <c r="H79" s="27" t="s">
        <v>22</v>
      </c>
      <c r="I79" s="19" t="s">
        <v>32</v>
      </c>
      <c r="J79" s="21" t="s">
        <v>203</v>
      </c>
      <c r="K79" s="25">
        <v>15</v>
      </c>
      <c r="L79" s="23">
        <v>400</v>
      </c>
      <c r="M79" s="24">
        <v>3700654271982</v>
      </c>
    </row>
    <row r="80" spans="1:13" x14ac:dyDescent="0.25">
      <c r="A80" s="14" t="s">
        <v>11</v>
      </c>
      <c r="B80" s="16" t="s">
        <v>210</v>
      </c>
      <c r="C80" s="96">
        <v>0.29000000000000004</v>
      </c>
      <c r="D80" s="95">
        <v>0.02</v>
      </c>
      <c r="E80" s="137">
        <f t="shared" si="3"/>
        <v>4.3719999999999999</v>
      </c>
      <c r="F80" s="18" t="s">
        <v>211</v>
      </c>
      <c r="G80" s="19" t="s">
        <v>36</v>
      </c>
      <c r="H80" s="28" t="s">
        <v>22</v>
      </c>
      <c r="I80" s="19" t="s">
        <v>37</v>
      </c>
      <c r="J80" s="21" t="s">
        <v>203</v>
      </c>
      <c r="K80" s="25">
        <v>15</v>
      </c>
      <c r="L80" s="23">
        <v>400</v>
      </c>
      <c r="M80" s="24">
        <v>3700654271999</v>
      </c>
    </row>
    <row r="81" spans="1:13" x14ac:dyDescent="0.25">
      <c r="A81" s="14" t="s">
        <v>11</v>
      </c>
      <c r="B81" s="16" t="s">
        <v>212</v>
      </c>
      <c r="C81" s="96">
        <v>1.4500000000000002</v>
      </c>
      <c r="D81" s="95">
        <v>0.1</v>
      </c>
      <c r="E81" s="137">
        <v>12.5</v>
      </c>
      <c r="F81" s="18" t="s">
        <v>213</v>
      </c>
      <c r="G81" s="19" t="s">
        <v>14</v>
      </c>
      <c r="H81" s="20" t="s">
        <v>15</v>
      </c>
      <c r="I81" s="19" t="s">
        <v>16</v>
      </c>
      <c r="J81" s="21" t="s">
        <v>214</v>
      </c>
      <c r="K81" s="22" t="s">
        <v>18</v>
      </c>
      <c r="L81" s="23" t="s">
        <v>18</v>
      </c>
      <c r="M81" s="24">
        <v>3700654200951</v>
      </c>
    </row>
    <row r="82" spans="1:13" x14ac:dyDescent="0.25">
      <c r="A82" s="14" t="s">
        <v>11</v>
      </c>
      <c r="B82" s="16" t="s">
        <v>215</v>
      </c>
      <c r="C82" s="96">
        <v>0.34</v>
      </c>
      <c r="D82" s="95">
        <v>0.02</v>
      </c>
      <c r="E82" s="137">
        <f t="shared" si="3"/>
        <v>4.4320000000000004</v>
      </c>
      <c r="F82" s="18" t="s">
        <v>216</v>
      </c>
      <c r="G82" s="19" t="s">
        <v>21</v>
      </c>
      <c r="H82" s="20" t="s">
        <v>22</v>
      </c>
      <c r="I82" s="19" t="s">
        <v>23</v>
      </c>
      <c r="J82" s="21" t="s">
        <v>214</v>
      </c>
      <c r="K82" s="25">
        <v>25</v>
      </c>
      <c r="L82" s="23">
        <v>700</v>
      </c>
      <c r="M82" s="24">
        <v>3700654272002</v>
      </c>
    </row>
    <row r="83" spans="1:13" x14ac:dyDescent="0.25">
      <c r="A83" s="14" t="s">
        <v>11</v>
      </c>
      <c r="B83" s="16" t="s">
        <v>217</v>
      </c>
      <c r="C83" s="96">
        <v>0.29000000000000004</v>
      </c>
      <c r="D83" s="95">
        <v>0.02</v>
      </c>
      <c r="E83" s="137">
        <f t="shared" si="3"/>
        <v>4.3719999999999999</v>
      </c>
      <c r="F83" s="18" t="s">
        <v>218</v>
      </c>
      <c r="G83" s="19" t="s">
        <v>27</v>
      </c>
      <c r="H83" s="26" t="s">
        <v>22</v>
      </c>
      <c r="I83" s="19" t="s">
        <v>28</v>
      </c>
      <c r="J83" s="21" t="s">
        <v>214</v>
      </c>
      <c r="K83" s="25">
        <v>12</v>
      </c>
      <c r="L83" s="23">
        <v>475</v>
      </c>
      <c r="M83" s="24">
        <v>3700654272019</v>
      </c>
    </row>
    <row r="84" spans="1:13" x14ac:dyDescent="0.25">
      <c r="A84" s="14" t="s">
        <v>11</v>
      </c>
      <c r="B84" s="16" t="s">
        <v>219</v>
      </c>
      <c r="C84" s="96">
        <v>0.29000000000000004</v>
      </c>
      <c r="D84" s="95">
        <v>0.02</v>
      </c>
      <c r="E84" s="137">
        <f t="shared" si="3"/>
        <v>4.3719999999999999</v>
      </c>
      <c r="F84" s="18" t="s">
        <v>220</v>
      </c>
      <c r="G84" s="19" t="s">
        <v>31</v>
      </c>
      <c r="H84" s="27" t="s">
        <v>22</v>
      </c>
      <c r="I84" s="19" t="s">
        <v>32</v>
      </c>
      <c r="J84" s="21" t="s">
        <v>214</v>
      </c>
      <c r="K84" s="25">
        <v>12</v>
      </c>
      <c r="L84" s="23">
        <v>475</v>
      </c>
      <c r="M84" s="24">
        <v>3700654272026</v>
      </c>
    </row>
    <row r="85" spans="1:13" x14ac:dyDescent="0.25">
      <c r="A85" s="14" t="s">
        <v>11</v>
      </c>
      <c r="B85" s="16" t="s">
        <v>221</v>
      </c>
      <c r="C85" s="96">
        <v>0.29000000000000004</v>
      </c>
      <c r="D85" s="95">
        <v>0.02</v>
      </c>
      <c r="E85" s="137">
        <f t="shared" si="3"/>
        <v>4.3719999999999999</v>
      </c>
      <c r="F85" s="18" t="s">
        <v>222</v>
      </c>
      <c r="G85" s="19" t="s">
        <v>36</v>
      </c>
      <c r="H85" s="28" t="s">
        <v>22</v>
      </c>
      <c r="I85" s="19" t="s">
        <v>37</v>
      </c>
      <c r="J85" s="21" t="s">
        <v>214</v>
      </c>
      <c r="K85" s="25">
        <v>12</v>
      </c>
      <c r="L85" s="23">
        <v>475</v>
      </c>
      <c r="M85" s="24">
        <v>3700654272033</v>
      </c>
    </row>
    <row r="86" spans="1:13" x14ac:dyDescent="0.25">
      <c r="A86" s="14" t="s">
        <v>11</v>
      </c>
      <c r="B86" s="16" t="s">
        <v>223</v>
      </c>
      <c r="C86" s="96">
        <v>1.4500000000000002</v>
      </c>
      <c r="D86" s="95">
        <v>0.1</v>
      </c>
      <c r="E86" s="137">
        <v>12.5</v>
      </c>
      <c r="F86" s="18" t="s">
        <v>224</v>
      </c>
      <c r="G86" s="19" t="s">
        <v>14</v>
      </c>
      <c r="H86" s="20" t="s">
        <v>15</v>
      </c>
      <c r="I86" s="19" t="s">
        <v>16</v>
      </c>
      <c r="J86" s="21" t="s">
        <v>225</v>
      </c>
      <c r="K86" s="22" t="s">
        <v>18</v>
      </c>
      <c r="L86" s="23" t="s">
        <v>18</v>
      </c>
      <c r="M86" s="24">
        <v>3700654200968</v>
      </c>
    </row>
    <row r="87" spans="1:13" x14ac:dyDescent="0.25">
      <c r="A87" s="14" t="s">
        <v>11</v>
      </c>
      <c r="B87" s="16" t="s">
        <v>226</v>
      </c>
      <c r="C87" s="96">
        <v>0.34</v>
      </c>
      <c r="D87" s="95">
        <v>0.02</v>
      </c>
      <c r="E87" s="137">
        <f t="shared" si="3"/>
        <v>4.4320000000000004</v>
      </c>
      <c r="F87" s="18" t="s">
        <v>227</v>
      </c>
      <c r="G87" s="19" t="s">
        <v>21</v>
      </c>
      <c r="H87" s="20" t="s">
        <v>22</v>
      </c>
      <c r="I87" s="19" t="s">
        <v>23</v>
      </c>
      <c r="J87" s="21" t="s">
        <v>225</v>
      </c>
      <c r="K87" s="25">
        <v>25</v>
      </c>
      <c r="L87" s="23">
        <v>700</v>
      </c>
      <c r="M87" s="24">
        <v>3700654272040</v>
      </c>
    </row>
    <row r="88" spans="1:13" x14ac:dyDescent="0.25">
      <c r="A88" s="14" t="s">
        <v>11</v>
      </c>
      <c r="B88" s="16" t="s">
        <v>228</v>
      </c>
      <c r="C88" s="96">
        <v>0.29000000000000004</v>
      </c>
      <c r="D88" s="95">
        <v>0.02</v>
      </c>
      <c r="E88" s="137">
        <f t="shared" si="3"/>
        <v>4.3719999999999999</v>
      </c>
      <c r="F88" s="18" t="s">
        <v>229</v>
      </c>
      <c r="G88" s="19" t="s">
        <v>27</v>
      </c>
      <c r="H88" s="26" t="s">
        <v>22</v>
      </c>
      <c r="I88" s="19" t="s">
        <v>28</v>
      </c>
      <c r="J88" s="21" t="s">
        <v>225</v>
      </c>
      <c r="K88" s="25">
        <v>12</v>
      </c>
      <c r="L88" s="23">
        <v>475</v>
      </c>
      <c r="M88" s="24">
        <v>3700654272057</v>
      </c>
    </row>
    <row r="89" spans="1:13" x14ac:dyDescent="0.25">
      <c r="A89" s="14" t="s">
        <v>11</v>
      </c>
      <c r="B89" s="16" t="s">
        <v>230</v>
      </c>
      <c r="C89" s="96">
        <v>0.29000000000000004</v>
      </c>
      <c r="D89" s="95">
        <v>0.02</v>
      </c>
      <c r="E89" s="137">
        <f t="shared" si="3"/>
        <v>4.3719999999999999</v>
      </c>
      <c r="F89" s="18" t="s">
        <v>231</v>
      </c>
      <c r="G89" s="19" t="s">
        <v>31</v>
      </c>
      <c r="H89" s="27" t="s">
        <v>22</v>
      </c>
      <c r="I89" s="19" t="s">
        <v>32</v>
      </c>
      <c r="J89" s="21" t="s">
        <v>225</v>
      </c>
      <c r="K89" s="25">
        <v>12</v>
      </c>
      <c r="L89" s="23">
        <v>475</v>
      </c>
      <c r="M89" s="24">
        <v>3700654272064</v>
      </c>
    </row>
    <row r="90" spans="1:13" x14ac:dyDescent="0.25">
      <c r="A90" s="14" t="s">
        <v>11</v>
      </c>
      <c r="B90" s="16" t="s">
        <v>232</v>
      </c>
      <c r="C90" s="96">
        <v>0.29000000000000004</v>
      </c>
      <c r="D90" s="95">
        <v>0.02</v>
      </c>
      <c r="E90" s="137">
        <f t="shared" si="3"/>
        <v>4.3719999999999999</v>
      </c>
      <c r="F90" s="18" t="s">
        <v>233</v>
      </c>
      <c r="G90" s="19" t="s">
        <v>36</v>
      </c>
      <c r="H90" s="28" t="s">
        <v>22</v>
      </c>
      <c r="I90" s="19" t="s">
        <v>37</v>
      </c>
      <c r="J90" s="21" t="s">
        <v>225</v>
      </c>
      <c r="K90" s="25">
        <v>12</v>
      </c>
      <c r="L90" s="23">
        <v>475</v>
      </c>
      <c r="M90" s="24">
        <v>3700654272071</v>
      </c>
    </row>
    <row r="91" spans="1:13" x14ac:dyDescent="0.25">
      <c r="A91" s="14" t="s">
        <v>234</v>
      </c>
      <c r="B91" s="16" t="s">
        <v>235</v>
      </c>
      <c r="C91" s="96">
        <v>1.63</v>
      </c>
      <c r="D91" s="95">
        <v>0.12</v>
      </c>
      <c r="E91" s="137">
        <v>19.899999999999999</v>
      </c>
      <c r="F91" s="18" t="s">
        <v>236</v>
      </c>
      <c r="G91" s="19" t="s">
        <v>237</v>
      </c>
      <c r="H91" s="20" t="s">
        <v>238</v>
      </c>
      <c r="I91" s="19" t="s">
        <v>239</v>
      </c>
      <c r="J91" s="21" t="s">
        <v>240</v>
      </c>
      <c r="K91" s="22" t="s">
        <v>18</v>
      </c>
      <c r="L91" s="23" t="s">
        <v>18</v>
      </c>
      <c r="M91" s="24">
        <v>3700654200180</v>
      </c>
    </row>
    <row r="92" spans="1:13" x14ac:dyDescent="0.25">
      <c r="A92" s="14" t="s">
        <v>234</v>
      </c>
      <c r="B92" s="16" t="s">
        <v>241</v>
      </c>
      <c r="C92" s="96">
        <v>0.32</v>
      </c>
      <c r="D92" s="95">
        <v>0.02</v>
      </c>
      <c r="E92" s="137">
        <f t="shared" si="3"/>
        <v>4.4080000000000004</v>
      </c>
      <c r="F92" s="18" t="s">
        <v>242</v>
      </c>
      <c r="G92" s="19" t="s">
        <v>21</v>
      </c>
      <c r="H92" s="20" t="s">
        <v>22</v>
      </c>
      <c r="I92" s="19" t="s">
        <v>23</v>
      </c>
      <c r="J92" s="21" t="s">
        <v>240</v>
      </c>
      <c r="K92" s="25">
        <v>27</v>
      </c>
      <c r="L92" s="23">
        <v>500</v>
      </c>
      <c r="M92" s="24">
        <v>3700654272170</v>
      </c>
    </row>
    <row r="93" spans="1:13" x14ac:dyDescent="0.25">
      <c r="A93" s="14" t="s">
        <v>234</v>
      </c>
      <c r="B93" s="16" t="s">
        <v>243</v>
      </c>
      <c r="C93" s="96">
        <v>0.32</v>
      </c>
      <c r="D93" s="95">
        <v>0.02</v>
      </c>
      <c r="E93" s="137">
        <f t="shared" si="3"/>
        <v>4.4080000000000004</v>
      </c>
      <c r="F93" s="18" t="s">
        <v>244</v>
      </c>
      <c r="G93" s="19" t="s">
        <v>27</v>
      </c>
      <c r="H93" s="26" t="s">
        <v>22</v>
      </c>
      <c r="I93" s="19" t="s">
        <v>28</v>
      </c>
      <c r="J93" s="21" t="s">
        <v>245</v>
      </c>
      <c r="K93" s="25">
        <v>13</v>
      </c>
      <c r="L93" s="23">
        <v>390</v>
      </c>
      <c r="M93" s="24">
        <v>3700654272095</v>
      </c>
    </row>
    <row r="94" spans="1:13" x14ac:dyDescent="0.25">
      <c r="A94" s="14" t="s">
        <v>234</v>
      </c>
      <c r="B94" s="16" t="s">
        <v>246</v>
      </c>
      <c r="C94" s="96">
        <v>0.29000000000000004</v>
      </c>
      <c r="D94" s="95">
        <v>0.02</v>
      </c>
      <c r="E94" s="137">
        <f t="shared" si="3"/>
        <v>4.3719999999999999</v>
      </c>
      <c r="F94" s="18" t="s">
        <v>247</v>
      </c>
      <c r="G94" s="19" t="s">
        <v>31</v>
      </c>
      <c r="H94" s="27" t="s">
        <v>22</v>
      </c>
      <c r="I94" s="19" t="s">
        <v>32</v>
      </c>
      <c r="J94" s="21" t="s">
        <v>245</v>
      </c>
      <c r="K94" s="25">
        <v>13</v>
      </c>
      <c r="L94" s="23">
        <v>390</v>
      </c>
      <c r="M94" s="24">
        <v>3700654272101</v>
      </c>
    </row>
    <row r="95" spans="1:13" x14ac:dyDescent="0.25">
      <c r="A95" s="14" t="s">
        <v>234</v>
      </c>
      <c r="B95" s="16" t="s">
        <v>248</v>
      </c>
      <c r="C95" s="96">
        <v>0.29000000000000004</v>
      </c>
      <c r="D95" s="95">
        <v>0.02</v>
      </c>
      <c r="E95" s="137">
        <f t="shared" si="3"/>
        <v>4.3719999999999999</v>
      </c>
      <c r="F95" s="18" t="s">
        <v>249</v>
      </c>
      <c r="G95" s="19" t="s">
        <v>250</v>
      </c>
      <c r="H95" s="20" t="s">
        <v>22</v>
      </c>
      <c r="I95" s="19" t="s">
        <v>23</v>
      </c>
      <c r="J95" s="21" t="s">
        <v>251</v>
      </c>
      <c r="K95" s="25">
        <v>13</v>
      </c>
      <c r="L95" s="23">
        <v>280</v>
      </c>
      <c r="M95" s="24">
        <v>3700654272118</v>
      </c>
    </row>
    <row r="96" spans="1:13" x14ac:dyDescent="0.25">
      <c r="A96" s="14" t="s">
        <v>234</v>
      </c>
      <c r="B96" s="16" t="s">
        <v>252</v>
      </c>
      <c r="C96" s="96">
        <v>0.32</v>
      </c>
      <c r="D96" s="95">
        <v>0.02</v>
      </c>
      <c r="E96" s="137">
        <f t="shared" si="3"/>
        <v>4.4080000000000004</v>
      </c>
      <c r="F96" s="18" t="s">
        <v>253</v>
      </c>
      <c r="G96" s="19" t="s">
        <v>254</v>
      </c>
      <c r="H96" s="34" t="s">
        <v>22</v>
      </c>
      <c r="I96" s="19" t="s">
        <v>255</v>
      </c>
      <c r="J96" s="21" t="s">
        <v>256</v>
      </c>
      <c r="K96" s="25">
        <v>13</v>
      </c>
      <c r="L96" s="23">
        <v>390</v>
      </c>
      <c r="M96" s="24">
        <v>3700654272125</v>
      </c>
    </row>
    <row r="97" spans="1:13" x14ac:dyDescent="0.25">
      <c r="A97" s="14" t="s">
        <v>234</v>
      </c>
      <c r="B97" s="16" t="s">
        <v>257</v>
      </c>
      <c r="C97" s="96">
        <v>0.32</v>
      </c>
      <c r="D97" s="95">
        <v>0.02</v>
      </c>
      <c r="E97" s="137">
        <f t="shared" si="3"/>
        <v>4.4080000000000004</v>
      </c>
      <c r="F97" s="18" t="s">
        <v>258</v>
      </c>
      <c r="G97" s="19" t="s">
        <v>259</v>
      </c>
      <c r="H97" s="35" t="s">
        <v>22</v>
      </c>
      <c r="I97" s="19" t="s">
        <v>260</v>
      </c>
      <c r="J97" s="21" t="s">
        <v>256</v>
      </c>
      <c r="K97" s="25">
        <v>13</v>
      </c>
      <c r="L97" s="23">
        <v>280</v>
      </c>
      <c r="M97" s="24">
        <v>3700654272132</v>
      </c>
    </row>
    <row r="98" spans="1:13" x14ac:dyDescent="0.25">
      <c r="A98" s="14" t="s">
        <v>234</v>
      </c>
      <c r="B98" s="16" t="s">
        <v>261</v>
      </c>
      <c r="C98" s="96">
        <v>0.29000000000000004</v>
      </c>
      <c r="D98" s="95">
        <v>0.02</v>
      </c>
      <c r="E98" s="137">
        <f t="shared" si="3"/>
        <v>4.3719999999999999</v>
      </c>
      <c r="F98" s="18" t="s">
        <v>262</v>
      </c>
      <c r="G98" s="19" t="s">
        <v>263</v>
      </c>
      <c r="H98" s="36" t="s">
        <v>22</v>
      </c>
      <c r="I98" s="19" t="s">
        <v>264</v>
      </c>
      <c r="J98" s="21" t="s">
        <v>265</v>
      </c>
      <c r="K98" s="25">
        <v>13</v>
      </c>
      <c r="L98" s="23">
        <v>280</v>
      </c>
      <c r="M98" s="24">
        <v>3700654272149</v>
      </c>
    </row>
    <row r="99" spans="1:13" x14ac:dyDescent="0.25">
      <c r="A99" s="14" t="s">
        <v>234</v>
      </c>
      <c r="B99" s="16" t="s">
        <v>266</v>
      </c>
      <c r="C99" s="96">
        <v>0.29000000000000004</v>
      </c>
      <c r="D99" s="95">
        <v>0.02</v>
      </c>
      <c r="E99" s="137">
        <f t="shared" si="3"/>
        <v>4.3719999999999999</v>
      </c>
      <c r="F99" s="18" t="s">
        <v>267</v>
      </c>
      <c r="G99" s="19" t="s">
        <v>268</v>
      </c>
      <c r="H99" s="37" t="s">
        <v>22</v>
      </c>
      <c r="I99" s="19" t="s">
        <v>269</v>
      </c>
      <c r="J99" s="21" t="s">
        <v>265</v>
      </c>
      <c r="K99" s="25">
        <v>13</v>
      </c>
      <c r="L99" s="23">
        <v>280</v>
      </c>
      <c r="M99" s="24">
        <v>3700654272156</v>
      </c>
    </row>
    <row r="100" spans="1:13" x14ac:dyDescent="0.25">
      <c r="A100" s="14" t="s">
        <v>234</v>
      </c>
      <c r="B100" s="16" t="s">
        <v>270</v>
      </c>
      <c r="C100" s="96">
        <v>0.32</v>
      </c>
      <c r="D100" s="95">
        <v>0.02</v>
      </c>
      <c r="E100" s="137">
        <f t="shared" si="3"/>
        <v>4.4080000000000004</v>
      </c>
      <c r="F100" s="18" t="s">
        <v>271</v>
      </c>
      <c r="G100" s="19" t="s">
        <v>36</v>
      </c>
      <c r="H100" s="28" t="s">
        <v>22</v>
      </c>
      <c r="I100" s="19" t="s">
        <v>37</v>
      </c>
      <c r="J100" s="21" t="s">
        <v>245</v>
      </c>
      <c r="K100" s="25">
        <v>13</v>
      </c>
      <c r="L100" s="23">
        <v>280</v>
      </c>
      <c r="M100" s="24">
        <v>3700654272163</v>
      </c>
    </row>
    <row r="101" spans="1:13" x14ac:dyDescent="0.25">
      <c r="A101" s="14" t="s">
        <v>234</v>
      </c>
      <c r="B101" s="16" t="s">
        <v>272</v>
      </c>
      <c r="C101" s="96">
        <v>0.4</v>
      </c>
      <c r="D101" s="95">
        <v>0.02</v>
      </c>
      <c r="E101" s="137">
        <f t="shared" si="3"/>
        <v>4.5039999999999996</v>
      </c>
      <c r="F101" s="18" t="s">
        <v>273</v>
      </c>
      <c r="G101" s="19" t="s">
        <v>268</v>
      </c>
      <c r="H101" s="37" t="s">
        <v>22</v>
      </c>
      <c r="I101" s="19" t="s">
        <v>269</v>
      </c>
      <c r="J101" s="21" t="s">
        <v>274</v>
      </c>
      <c r="K101" s="25">
        <v>14</v>
      </c>
      <c r="L101" s="23" t="s">
        <v>18</v>
      </c>
      <c r="M101" s="24">
        <v>3700654263512</v>
      </c>
    </row>
    <row r="102" spans="1:13" x14ac:dyDescent="0.25">
      <c r="A102" s="14" t="s">
        <v>234</v>
      </c>
      <c r="B102" s="16" t="s">
        <v>275</v>
      </c>
      <c r="C102" s="96">
        <v>0.4</v>
      </c>
      <c r="D102" s="95">
        <v>0.02</v>
      </c>
      <c r="E102" s="137">
        <f t="shared" si="3"/>
        <v>4.5039999999999996</v>
      </c>
      <c r="F102" s="18" t="s">
        <v>276</v>
      </c>
      <c r="G102" s="19" t="s">
        <v>254</v>
      </c>
      <c r="H102" s="34" t="s">
        <v>22</v>
      </c>
      <c r="I102" s="19" t="s">
        <v>255</v>
      </c>
      <c r="J102" s="21" t="s">
        <v>274</v>
      </c>
      <c r="K102" s="25">
        <v>14</v>
      </c>
      <c r="L102" s="23" t="s">
        <v>18</v>
      </c>
      <c r="M102" s="24">
        <v>3700654278066</v>
      </c>
    </row>
    <row r="103" spans="1:13" x14ac:dyDescent="0.25">
      <c r="A103" s="14" t="s">
        <v>234</v>
      </c>
      <c r="B103" s="16" t="s">
        <v>277</v>
      </c>
      <c r="C103" s="96">
        <v>0.4</v>
      </c>
      <c r="D103" s="95">
        <v>0.02</v>
      </c>
      <c r="E103" s="137">
        <f t="shared" si="3"/>
        <v>4.5039999999999996</v>
      </c>
      <c r="F103" s="18" t="s">
        <v>278</v>
      </c>
      <c r="G103" s="19" t="s">
        <v>259</v>
      </c>
      <c r="H103" s="35" t="s">
        <v>22</v>
      </c>
      <c r="I103" s="19" t="s">
        <v>260</v>
      </c>
      <c r="J103" s="21" t="s">
        <v>274</v>
      </c>
      <c r="K103" s="25">
        <v>14</v>
      </c>
      <c r="L103" s="23" t="s">
        <v>18</v>
      </c>
      <c r="M103" s="24">
        <v>3700654278073</v>
      </c>
    </row>
    <row r="104" spans="1:13" x14ac:dyDescent="0.25">
      <c r="A104" s="14" t="s">
        <v>234</v>
      </c>
      <c r="B104" s="16" t="s">
        <v>279</v>
      </c>
      <c r="C104" s="96">
        <v>0.4</v>
      </c>
      <c r="D104" s="95">
        <v>0.02</v>
      </c>
      <c r="E104" s="137">
        <f t="shared" si="3"/>
        <v>4.5039999999999996</v>
      </c>
      <c r="F104" s="18" t="s">
        <v>280</v>
      </c>
      <c r="G104" s="19" t="s">
        <v>263</v>
      </c>
      <c r="H104" s="36" t="s">
        <v>22</v>
      </c>
      <c r="I104" s="19" t="s">
        <v>264</v>
      </c>
      <c r="J104" s="21" t="s">
        <v>274</v>
      </c>
      <c r="K104" s="25">
        <v>14</v>
      </c>
      <c r="L104" s="23">
        <v>2770</v>
      </c>
      <c r="M104" s="24">
        <v>3700654263505</v>
      </c>
    </row>
    <row r="105" spans="1:13" x14ac:dyDescent="0.25">
      <c r="A105" s="14" t="s">
        <v>234</v>
      </c>
      <c r="B105" s="16" t="s">
        <v>281</v>
      </c>
      <c r="C105" s="96">
        <v>1.9000000000000001</v>
      </c>
      <c r="D105" s="95">
        <v>0.1</v>
      </c>
      <c r="E105" s="137">
        <v>12.5</v>
      </c>
      <c r="F105" s="18" t="s">
        <v>282</v>
      </c>
      <c r="G105" s="19" t="s">
        <v>14</v>
      </c>
      <c r="H105" s="20" t="s">
        <v>15</v>
      </c>
      <c r="I105" s="19" t="s">
        <v>16</v>
      </c>
      <c r="J105" s="21" t="s">
        <v>283</v>
      </c>
      <c r="K105" s="22" t="s">
        <v>18</v>
      </c>
      <c r="L105" s="23" t="s">
        <v>18</v>
      </c>
      <c r="M105" s="24">
        <v>3700654205116</v>
      </c>
    </row>
    <row r="106" spans="1:13" x14ac:dyDescent="0.25">
      <c r="A106" s="14" t="s">
        <v>234</v>
      </c>
      <c r="B106" s="16" t="s">
        <v>284</v>
      </c>
      <c r="C106" s="96">
        <v>0.4</v>
      </c>
      <c r="D106" s="95">
        <v>0.02</v>
      </c>
      <c r="E106" s="137">
        <f t="shared" si="3"/>
        <v>4.5039999999999996</v>
      </c>
      <c r="F106" s="18" t="s">
        <v>285</v>
      </c>
      <c r="G106" s="19" t="s">
        <v>21</v>
      </c>
      <c r="H106" s="20" t="s">
        <v>22</v>
      </c>
      <c r="I106" s="19" t="s">
        <v>23</v>
      </c>
      <c r="J106" s="21" t="s">
        <v>283</v>
      </c>
      <c r="K106" s="25">
        <v>28</v>
      </c>
      <c r="L106" s="23" t="s">
        <v>18</v>
      </c>
      <c r="M106" s="24">
        <v>3700654272194</v>
      </c>
    </row>
    <row r="107" spans="1:13" x14ac:dyDescent="0.25">
      <c r="A107" s="14" t="s">
        <v>234</v>
      </c>
      <c r="B107" s="16" t="s">
        <v>286</v>
      </c>
      <c r="C107" s="96">
        <v>0.4</v>
      </c>
      <c r="D107" s="95">
        <v>0.02</v>
      </c>
      <c r="E107" s="137">
        <f t="shared" si="3"/>
        <v>4.5039999999999996</v>
      </c>
      <c r="F107" s="18" t="s">
        <v>287</v>
      </c>
      <c r="G107" s="19" t="s">
        <v>250</v>
      </c>
      <c r="H107" s="20" t="s">
        <v>22</v>
      </c>
      <c r="I107" s="19" t="s">
        <v>288</v>
      </c>
      <c r="J107" s="21" t="s">
        <v>289</v>
      </c>
      <c r="K107" s="25">
        <v>14</v>
      </c>
      <c r="L107" s="23" t="s">
        <v>18</v>
      </c>
      <c r="M107" s="24">
        <v>3700654272200</v>
      </c>
    </row>
    <row r="108" spans="1:13" x14ac:dyDescent="0.25">
      <c r="A108" s="14" t="s">
        <v>234</v>
      </c>
      <c r="B108" s="16" t="s">
        <v>290</v>
      </c>
      <c r="C108" s="96">
        <v>0.4</v>
      </c>
      <c r="D108" s="95">
        <v>0.02</v>
      </c>
      <c r="E108" s="137">
        <f t="shared" si="3"/>
        <v>4.5039999999999996</v>
      </c>
      <c r="F108" s="18" t="s">
        <v>291</v>
      </c>
      <c r="G108" s="19" t="s">
        <v>27</v>
      </c>
      <c r="H108" s="26" t="s">
        <v>22</v>
      </c>
      <c r="I108" s="19" t="s">
        <v>28</v>
      </c>
      <c r="J108" s="21" t="s">
        <v>292</v>
      </c>
      <c r="K108" s="25">
        <v>14</v>
      </c>
      <c r="L108" s="23" t="s">
        <v>18</v>
      </c>
      <c r="M108" s="24">
        <v>3700654272217</v>
      </c>
    </row>
    <row r="109" spans="1:13" x14ac:dyDescent="0.25">
      <c r="A109" s="14" t="s">
        <v>234</v>
      </c>
      <c r="B109" s="16" t="s">
        <v>293</v>
      </c>
      <c r="C109" s="96">
        <v>0.4</v>
      </c>
      <c r="D109" s="95">
        <v>0.02</v>
      </c>
      <c r="E109" s="137">
        <f t="shared" si="3"/>
        <v>4.5039999999999996</v>
      </c>
      <c r="F109" s="18" t="s">
        <v>294</v>
      </c>
      <c r="G109" s="19" t="s">
        <v>31</v>
      </c>
      <c r="H109" s="27" t="s">
        <v>22</v>
      </c>
      <c r="I109" s="19" t="s">
        <v>32</v>
      </c>
      <c r="J109" s="21" t="s">
        <v>274</v>
      </c>
      <c r="K109" s="25">
        <v>14</v>
      </c>
      <c r="L109" s="23" t="s">
        <v>18</v>
      </c>
      <c r="M109" s="24">
        <v>3700654272224</v>
      </c>
    </row>
    <row r="110" spans="1:13" x14ac:dyDescent="0.25">
      <c r="A110" s="14" t="s">
        <v>234</v>
      </c>
      <c r="B110" s="16" t="s">
        <v>295</v>
      </c>
      <c r="C110" s="96">
        <v>0.4</v>
      </c>
      <c r="D110" s="95">
        <v>0.02</v>
      </c>
      <c r="E110" s="137">
        <f t="shared" si="3"/>
        <v>4.5039999999999996</v>
      </c>
      <c r="F110" s="18" t="s">
        <v>296</v>
      </c>
      <c r="G110" s="19" t="s">
        <v>36</v>
      </c>
      <c r="H110" s="28" t="s">
        <v>22</v>
      </c>
      <c r="I110" s="19" t="s">
        <v>37</v>
      </c>
      <c r="J110" s="21" t="s">
        <v>297</v>
      </c>
      <c r="K110" s="25">
        <v>14</v>
      </c>
      <c r="L110" s="23" t="s">
        <v>18</v>
      </c>
      <c r="M110" s="24">
        <v>3700654272231</v>
      </c>
    </row>
    <row r="111" spans="1:13" x14ac:dyDescent="0.25">
      <c r="A111" s="14" t="s">
        <v>234</v>
      </c>
      <c r="B111" s="16" t="s">
        <v>298</v>
      </c>
      <c r="C111" s="96">
        <v>1.92</v>
      </c>
      <c r="D111" s="95">
        <v>0.02</v>
      </c>
      <c r="E111" s="137">
        <f t="shared" si="3"/>
        <v>6.3279999999999994</v>
      </c>
      <c r="F111" s="18" t="s">
        <v>299</v>
      </c>
      <c r="G111" s="19" t="s">
        <v>21</v>
      </c>
      <c r="H111" s="20" t="s">
        <v>22</v>
      </c>
      <c r="I111" s="19" t="s">
        <v>23</v>
      </c>
      <c r="J111" s="21" t="s">
        <v>300</v>
      </c>
      <c r="K111" s="22" t="s">
        <v>18</v>
      </c>
      <c r="L111" s="23">
        <v>570</v>
      </c>
      <c r="M111" s="24">
        <v>3700654275256</v>
      </c>
    </row>
    <row r="112" spans="1:13" x14ac:dyDescent="0.25">
      <c r="A112" s="14" t="s">
        <v>234</v>
      </c>
      <c r="B112" s="16" t="s">
        <v>301</v>
      </c>
      <c r="C112" s="96">
        <v>1.92</v>
      </c>
      <c r="D112" s="95">
        <v>0.02</v>
      </c>
      <c r="E112" s="137">
        <f t="shared" si="3"/>
        <v>6.3279999999999994</v>
      </c>
      <c r="F112" s="18" t="s">
        <v>302</v>
      </c>
      <c r="G112" s="19" t="s">
        <v>27</v>
      </c>
      <c r="H112" s="26" t="s">
        <v>22</v>
      </c>
      <c r="I112" s="19" t="s">
        <v>28</v>
      </c>
      <c r="J112" s="21" t="s">
        <v>300</v>
      </c>
      <c r="K112" s="25">
        <v>15</v>
      </c>
      <c r="L112" s="23">
        <v>850</v>
      </c>
      <c r="M112" s="24">
        <v>3700654220324</v>
      </c>
    </row>
    <row r="113" spans="1:13" x14ac:dyDescent="0.25">
      <c r="A113" s="14" t="s">
        <v>234</v>
      </c>
      <c r="B113" s="16" t="s">
        <v>303</v>
      </c>
      <c r="C113" s="96">
        <v>1.92</v>
      </c>
      <c r="D113" s="95">
        <v>0.02</v>
      </c>
      <c r="E113" s="137">
        <f t="shared" si="3"/>
        <v>6.3279999999999994</v>
      </c>
      <c r="F113" s="18" t="s">
        <v>304</v>
      </c>
      <c r="G113" s="19" t="s">
        <v>268</v>
      </c>
      <c r="H113" s="37" t="s">
        <v>22</v>
      </c>
      <c r="I113" s="19" t="s">
        <v>269</v>
      </c>
      <c r="J113" s="21" t="s">
        <v>300</v>
      </c>
      <c r="K113" s="25">
        <v>15</v>
      </c>
      <c r="L113" s="23">
        <v>765</v>
      </c>
      <c r="M113" s="24">
        <v>3700654275263</v>
      </c>
    </row>
    <row r="114" spans="1:13" x14ac:dyDescent="0.25">
      <c r="A114" s="14" t="s">
        <v>234</v>
      </c>
      <c r="B114" s="16" t="s">
        <v>305</v>
      </c>
      <c r="C114" s="96">
        <v>1.92</v>
      </c>
      <c r="D114" s="95">
        <v>0.02</v>
      </c>
      <c r="E114" s="137">
        <f t="shared" si="3"/>
        <v>6.3279999999999994</v>
      </c>
      <c r="F114" s="18" t="s">
        <v>306</v>
      </c>
      <c r="G114" s="19" t="s">
        <v>307</v>
      </c>
      <c r="H114" s="38" t="s">
        <v>22</v>
      </c>
      <c r="I114" s="19" t="s">
        <v>308</v>
      </c>
      <c r="J114" s="21" t="s">
        <v>300</v>
      </c>
      <c r="K114" s="25">
        <v>15</v>
      </c>
      <c r="L114" s="23">
        <v>145</v>
      </c>
      <c r="M114" s="24">
        <v>3700654275270</v>
      </c>
    </row>
    <row r="115" spans="1:13" x14ac:dyDescent="0.25">
      <c r="A115" s="14" t="s">
        <v>234</v>
      </c>
      <c r="B115" s="16" t="s">
        <v>309</v>
      </c>
      <c r="C115" s="96">
        <v>1.92</v>
      </c>
      <c r="D115" s="95">
        <v>0.02</v>
      </c>
      <c r="E115" s="137">
        <f t="shared" si="3"/>
        <v>6.3279999999999994</v>
      </c>
      <c r="F115" s="18" t="s">
        <v>310</v>
      </c>
      <c r="G115" s="19" t="s">
        <v>31</v>
      </c>
      <c r="H115" s="27" t="s">
        <v>22</v>
      </c>
      <c r="I115" s="19" t="s">
        <v>32</v>
      </c>
      <c r="J115" s="21" t="s">
        <v>300</v>
      </c>
      <c r="K115" s="25">
        <v>15</v>
      </c>
      <c r="L115" s="23">
        <v>845</v>
      </c>
      <c r="M115" s="24">
        <v>3700654220331</v>
      </c>
    </row>
    <row r="116" spans="1:13" x14ac:dyDescent="0.25">
      <c r="A116" s="14" t="s">
        <v>234</v>
      </c>
      <c r="B116" s="16" t="s">
        <v>311</v>
      </c>
      <c r="C116" s="96">
        <v>1.92</v>
      </c>
      <c r="D116" s="95">
        <v>0.02</v>
      </c>
      <c r="E116" s="137">
        <f t="shared" si="3"/>
        <v>6.3279999999999994</v>
      </c>
      <c r="F116" s="18" t="s">
        <v>312</v>
      </c>
      <c r="G116" s="19" t="s">
        <v>313</v>
      </c>
      <c r="H116" s="20" t="s">
        <v>22</v>
      </c>
      <c r="I116" s="19" t="s">
        <v>314</v>
      </c>
      <c r="J116" s="21" t="s">
        <v>300</v>
      </c>
      <c r="K116" s="25">
        <v>15</v>
      </c>
      <c r="L116" s="23">
        <v>845</v>
      </c>
      <c r="M116" s="24">
        <v>3700654275287</v>
      </c>
    </row>
    <row r="117" spans="1:13" x14ac:dyDescent="0.25">
      <c r="A117" s="14" t="s">
        <v>234</v>
      </c>
      <c r="B117" s="16" t="s">
        <v>315</v>
      </c>
      <c r="C117" s="96">
        <v>1.92</v>
      </c>
      <c r="D117" s="95">
        <v>0.02</v>
      </c>
      <c r="E117" s="137">
        <f t="shared" si="3"/>
        <v>6.3279999999999994</v>
      </c>
      <c r="F117" s="18" t="s">
        <v>316</v>
      </c>
      <c r="G117" s="19" t="s">
        <v>250</v>
      </c>
      <c r="H117" s="20" t="s">
        <v>22</v>
      </c>
      <c r="I117" s="19" t="s">
        <v>288</v>
      </c>
      <c r="J117" s="21" t="s">
        <v>300</v>
      </c>
      <c r="K117" s="25">
        <v>15</v>
      </c>
      <c r="L117" s="23">
        <v>660</v>
      </c>
      <c r="M117" s="24">
        <v>3700654275294</v>
      </c>
    </row>
    <row r="118" spans="1:13" x14ac:dyDescent="0.25">
      <c r="A118" s="14" t="s">
        <v>234</v>
      </c>
      <c r="B118" s="16" t="s">
        <v>317</v>
      </c>
      <c r="C118" s="96">
        <v>1.92</v>
      </c>
      <c r="D118" s="95">
        <v>0.02</v>
      </c>
      <c r="E118" s="137">
        <f t="shared" si="3"/>
        <v>6.3279999999999994</v>
      </c>
      <c r="F118" s="18" t="s">
        <v>318</v>
      </c>
      <c r="G118" s="19" t="s">
        <v>254</v>
      </c>
      <c r="H118" s="34" t="s">
        <v>22</v>
      </c>
      <c r="I118" s="19" t="s">
        <v>255</v>
      </c>
      <c r="J118" s="21" t="s">
        <v>300</v>
      </c>
      <c r="K118" s="25">
        <v>15</v>
      </c>
      <c r="L118" s="23">
        <v>393</v>
      </c>
      <c r="M118" s="24">
        <v>3700654275300</v>
      </c>
    </row>
    <row r="119" spans="1:13" x14ac:dyDescent="0.25">
      <c r="A119" s="14" t="s">
        <v>234</v>
      </c>
      <c r="B119" s="16" t="s">
        <v>319</v>
      </c>
      <c r="C119" s="96">
        <v>1.92</v>
      </c>
      <c r="D119" s="95">
        <v>0.02</v>
      </c>
      <c r="E119" s="137">
        <f t="shared" si="3"/>
        <v>6.3279999999999994</v>
      </c>
      <c r="F119" s="18" t="s">
        <v>320</v>
      </c>
      <c r="G119" s="19" t="s">
        <v>259</v>
      </c>
      <c r="H119" s="35" t="s">
        <v>22</v>
      </c>
      <c r="I119" s="19" t="s">
        <v>260</v>
      </c>
      <c r="J119" s="21" t="s">
        <v>300</v>
      </c>
      <c r="K119" s="25">
        <v>15</v>
      </c>
      <c r="L119" s="23">
        <v>315</v>
      </c>
      <c r="M119" s="24">
        <v>3700654275317</v>
      </c>
    </row>
    <row r="120" spans="1:13" x14ac:dyDescent="0.25">
      <c r="A120" s="14" t="s">
        <v>234</v>
      </c>
      <c r="B120" s="16" t="s">
        <v>321</v>
      </c>
      <c r="C120" s="96">
        <v>1.92</v>
      </c>
      <c r="D120" s="95">
        <v>0.02</v>
      </c>
      <c r="E120" s="137">
        <f t="shared" si="3"/>
        <v>6.3279999999999994</v>
      </c>
      <c r="F120" s="18" t="s">
        <v>322</v>
      </c>
      <c r="G120" s="19" t="s">
        <v>263</v>
      </c>
      <c r="H120" s="36" t="s">
        <v>22</v>
      </c>
      <c r="I120" s="19" t="s">
        <v>264</v>
      </c>
      <c r="J120" s="21" t="s">
        <v>300</v>
      </c>
      <c r="K120" s="25">
        <v>15</v>
      </c>
      <c r="L120" s="23">
        <v>635</v>
      </c>
      <c r="M120" s="24">
        <v>3700654275324</v>
      </c>
    </row>
    <row r="121" spans="1:13" x14ac:dyDescent="0.25">
      <c r="A121" s="14" t="s">
        <v>234</v>
      </c>
      <c r="B121" s="16" t="s">
        <v>323</v>
      </c>
      <c r="C121" s="96">
        <v>1.92</v>
      </c>
      <c r="D121" s="95">
        <v>0.02</v>
      </c>
      <c r="E121" s="137">
        <f t="shared" si="3"/>
        <v>6.3279999999999994</v>
      </c>
      <c r="F121" s="18" t="s">
        <v>324</v>
      </c>
      <c r="G121" s="19" t="s">
        <v>36</v>
      </c>
      <c r="H121" s="28" t="s">
        <v>22</v>
      </c>
      <c r="I121" s="19" t="s">
        <v>37</v>
      </c>
      <c r="J121" s="21" t="s">
        <v>300</v>
      </c>
      <c r="K121" s="25">
        <v>15</v>
      </c>
      <c r="L121" s="23">
        <v>560</v>
      </c>
      <c r="M121" s="24">
        <v>3700654220348</v>
      </c>
    </row>
    <row r="122" spans="1:13" x14ac:dyDescent="0.25">
      <c r="A122" s="14" t="s">
        <v>234</v>
      </c>
      <c r="B122" s="16" t="s">
        <v>325</v>
      </c>
      <c r="C122" s="96">
        <v>0.54</v>
      </c>
      <c r="D122" s="95">
        <v>0.04</v>
      </c>
      <c r="E122" s="137">
        <f t="shared" si="3"/>
        <v>4.6959999999999997</v>
      </c>
      <c r="F122" s="18" t="s">
        <v>326</v>
      </c>
      <c r="G122" s="19" t="s">
        <v>21</v>
      </c>
      <c r="H122" s="20" t="s">
        <v>327</v>
      </c>
      <c r="I122" s="19" t="s">
        <v>328</v>
      </c>
      <c r="J122" s="21" t="s">
        <v>329</v>
      </c>
      <c r="K122" s="25">
        <v>6</v>
      </c>
      <c r="L122" s="23" t="s">
        <v>18</v>
      </c>
      <c r="M122" s="24">
        <v>3700654272255</v>
      </c>
    </row>
    <row r="123" spans="1:13" ht="18.75" x14ac:dyDescent="0.25">
      <c r="A123" s="14" t="s">
        <v>234</v>
      </c>
      <c r="B123" s="16" t="s">
        <v>330</v>
      </c>
      <c r="C123" s="96">
        <v>0.54</v>
      </c>
      <c r="D123" s="95">
        <v>0.04</v>
      </c>
      <c r="E123" s="137">
        <f t="shared" si="3"/>
        <v>4.6959999999999997</v>
      </c>
      <c r="F123" s="18" t="s">
        <v>331</v>
      </c>
      <c r="G123" s="19" t="s">
        <v>332</v>
      </c>
      <c r="H123" s="20" t="s">
        <v>333</v>
      </c>
      <c r="I123" s="19" t="s">
        <v>334</v>
      </c>
      <c r="J123" s="21" t="s">
        <v>329</v>
      </c>
      <c r="K123" s="25">
        <v>6</v>
      </c>
      <c r="L123" s="23" t="s">
        <v>18</v>
      </c>
      <c r="M123" s="24">
        <v>3700654272262</v>
      </c>
    </row>
    <row r="124" spans="1:13" x14ac:dyDescent="0.25">
      <c r="A124" s="14" t="s">
        <v>234</v>
      </c>
      <c r="B124" s="16" t="s">
        <v>335</v>
      </c>
      <c r="C124" s="96">
        <v>0.54</v>
      </c>
      <c r="D124" s="95">
        <v>0.04</v>
      </c>
      <c r="E124" s="137">
        <f t="shared" si="3"/>
        <v>4.6959999999999997</v>
      </c>
      <c r="F124" s="18" t="s">
        <v>336</v>
      </c>
      <c r="G124" s="19" t="s">
        <v>21</v>
      </c>
      <c r="H124" s="20" t="s">
        <v>327</v>
      </c>
      <c r="I124" s="19" t="s">
        <v>328</v>
      </c>
      <c r="J124" s="21" t="s">
        <v>337</v>
      </c>
      <c r="K124" s="25">
        <v>7</v>
      </c>
      <c r="L124" s="23" t="s">
        <v>18</v>
      </c>
      <c r="M124" s="24">
        <v>3700654272279</v>
      </c>
    </row>
    <row r="125" spans="1:13" ht="18.75" x14ac:dyDescent="0.25">
      <c r="A125" s="14" t="s">
        <v>234</v>
      </c>
      <c r="B125" s="16" t="s">
        <v>338</v>
      </c>
      <c r="C125" s="96">
        <v>0.67</v>
      </c>
      <c r="D125" s="95">
        <v>0.04</v>
      </c>
      <c r="E125" s="137">
        <f t="shared" si="3"/>
        <v>4.8520000000000003</v>
      </c>
      <c r="F125" s="18" t="s">
        <v>339</v>
      </c>
      <c r="G125" s="19" t="s">
        <v>332</v>
      </c>
      <c r="H125" s="20" t="s">
        <v>333</v>
      </c>
      <c r="I125" s="19" t="s">
        <v>334</v>
      </c>
      <c r="J125" s="21" t="s">
        <v>340</v>
      </c>
      <c r="K125" s="25">
        <v>8.1</v>
      </c>
      <c r="L125" s="23" t="s">
        <v>18</v>
      </c>
      <c r="M125" s="24">
        <v>3700654272286</v>
      </c>
    </row>
    <row r="126" spans="1:13" x14ac:dyDescent="0.25">
      <c r="A126" s="14" t="s">
        <v>234</v>
      </c>
      <c r="B126" s="16" t="s">
        <v>341</v>
      </c>
      <c r="C126" s="96">
        <v>1.6400000000000001</v>
      </c>
      <c r="D126" s="95">
        <v>0.02</v>
      </c>
      <c r="E126" s="137">
        <f t="shared" si="3"/>
        <v>5.992</v>
      </c>
      <c r="F126" s="18" t="s">
        <v>342</v>
      </c>
      <c r="G126" s="19" t="s">
        <v>21</v>
      </c>
      <c r="H126" s="20" t="s">
        <v>22</v>
      </c>
      <c r="I126" s="19" t="s">
        <v>23</v>
      </c>
      <c r="J126" s="21" t="s">
        <v>343</v>
      </c>
      <c r="K126" s="25">
        <v>38</v>
      </c>
      <c r="L126" s="23">
        <v>1200</v>
      </c>
      <c r="M126" s="24">
        <v>3700654275331</v>
      </c>
    </row>
    <row r="127" spans="1:13" x14ac:dyDescent="0.25">
      <c r="A127" s="14" t="s">
        <v>234</v>
      </c>
      <c r="B127" s="16" t="s">
        <v>344</v>
      </c>
      <c r="C127" s="96">
        <v>1.37</v>
      </c>
      <c r="D127" s="95">
        <v>0.02</v>
      </c>
      <c r="E127" s="137">
        <f t="shared" si="3"/>
        <v>5.6680000000000001</v>
      </c>
      <c r="F127" s="18" t="s">
        <v>345</v>
      </c>
      <c r="G127" s="19" t="s">
        <v>27</v>
      </c>
      <c r="H127" s="26" t="s">
        <v>22</v>
      </c>
      <c r="I127" s="19" t="s">
        <v>28</v>
      </c>
      <c r="J127" s="21" t="s">
        <v>343</v>
      </c>
      <c r="K127" s="25">
        <v>13</v>
      </c>
      <c r="L127" s="23">
        <v>1020</v>
      </c>
      <c r="M127" s="24">
        <v>3700654275348</v>
      </c>
    </row>
    <row r="128" spans="1:13" x14ac:dyDescent="0.25">
      <c r="A128" s="14" t="s">
        <v>234</v>
      </c>
      <c r="B128" s="16" t="s">
        <v>346</v>
      </c>
      <c r="C128" s="96">
        <v>1.37</v>
      </c>
      <c r="D128" s="95">
        <v>0.02</v>
      </c>
      <c r="E128" s="137">
        <f t="shared" si="3"/>
        <v>5.6680000000000001</v>
      </c>
      <c r="F128" s="18" t="s">
        <v>347</v>
      </c>
      <c r="G128" s="19" t="s">
        <v>31</v>
      </c>
      <c r="H128" s="27" t="s">
        <v>22</v>
      </c>
      <c r="I128" s="19" t="s">
        <v>32</v>
      </c>
      <c r="J128" s="21" t="s">
        <v>343</v>
      </c>
      <c r="K128" s="25">
        <v>13</v>
      </c>
      <c r="L128" s="23">
        <v>1020</v>
      </c>
      <c r="M128" s="24">
        <v>3700654275355</v>
      </c>
    </row>
    <row r="129" spans="1:13" x14ac:dyDescent="0.25">
      <c r="A129" s="14" t="s">
        <v>234</v>
      </c>
      <c r="B129" s="16" t="s">
        <v>348</v>
      </c>
      <c r="C129" s="96">
        <v>1.37</v>
      </c>
      <c r="D129" s="95">
        <v>0.02</v>
      </c>
      <c r="E129" s="137">
        <f t="shared" si="3"/>
        <v>5.6680000000000001</v>
      </c>
      <c r="F129" s="18" t="s">
        <v>349</v>
      </c>
      <c r="G129" s="19" t="s">
        <v>36</v>
      </c>
      <c r="H129" s="28" t="s">
        <v>22</v>
      </c>
      <c r="I129" s="19" t="s">
        <v>37</v>
      </c>
      <c r="J129" s="21" t="s">
        <v>343</v>
      </c>
      <c r="K129" s="25">
        <v>13</v>
      </c>
      <c r="L129" s="23">
        <v>1020</v>
      </c>
      <c r="M129" s="24">
        <v>3700654275362</v>
      </c>
    </row>
    <row r="130" spans="1:13" x14ac:dyDescent="0.25">
      <c r="A130" s="14" t="s">
        <v>234</v>
      </c>
      <c r="B130" s="16" t="s">
        <v>350</v>
      </c>
      <c r="C130" s="96">
        <v>5.68</v>
      </c>
      <c r="D130" s="95">
        <v>0.08</v>
      </c>
      <c r="E130" s="137">
        <v>14.5</v>
      </c>
      <c r="F130" s="18" t="s">
        <v>351</v>
      </c>
      <c r="G130" s="19" t="s">
        <v>14</v>
      </c>
      <c r="H130" s="20" t="s">
        <v>74</v>
      </c>
      <c r="I130" s="19" t="s">
        <v>75</v>
      </c>
      <c r="J130" s="21" t="s">
        <v>343</v>
      </c>
      <c r="K130" s="22" t="s">
        <v>18</v>
      </c>
      <c r="L130" s="23" t="s">
        <v>18</v>
      </c>
      <c r="M130" s="24">
        <v>3700654242555</v>
      </c>
    </row>
    <row r="131" spans="1:13" ht="18.75" x14ac:dyDescent="0.25">
      <c r="A131" s="14" t="s">
        <v>234</v>
      </c>
      <c r="B131" s="16" t="s">
        <v>352</v>
      </c>
      <c r="C131" s="96">
        <v>0.49</v>
      </c>
      <c r="D131" s="95">
        <v>0.04</v>
      </c>
      <c r="E131" s="137">
        <f t="shared" si="3"/>
        <v>4.6360000000000001</v>
      </c>
      <c r="F131" s="18" t="s">
        <v>353</v>
      </c>
      <c r="G131" s="19" t="s">
        <v>332</v>
      </c>
      <c r="H131" s="20" t="s">
        <v>333</v>
      </c>
      <c r="I131" s="19" t="s">
        <v>334</v>
      </c>
      <c r="J131" s="21" t="s">
        <v>354</v>
      </c>
      <c r="K131" s="25">
        <v>7.5</v>
      </c>
      <c r="L131" s="23" t="s">
        <v>18</v>
      </c>
      <c r="M131" s="24">
        <v>3760145932822</v>
      </c>
    </row>
    <row r="132" spans="1:13" x14ac:dyDescent="0.25">
      <c r="A132" s="14" t="s">
        <v>234</v>
      </c>
      <c r="B132" s="16" t="s">
        <v>355</v>
      </c>
      <c r="C132" s="96">
        <v>1</v>
      </c>
      <c r="D132" s="95">
        <v>0.06</v>
      </c>
      <c r="E132" s="137">
        <f t="shared" ref="E132:E195" si="4">SUM(C132+D132)*1.2 + 4</f>
        <v>5.2720000000000002</v>
      </c>
      <c r="F132" s="18" t="s">
        <v>356</v>
      </c>
      <c r="G132" s="19" t="s">
        <v>14</v>
      </c>
      <c r="H132" s="20" t="s">
        <v>74</v>
      </c>
      <c r="I132" s="19" t="s">
        <v>357</v>
      </c>
      <c r="J132" s="21" t="s">
        <v>358</v>
      </c>
      <c r="K132" s="22" t="s">
        <v>18</v>
      </c>
      <c r="L132" s="23" t="s">
        <v>18</v>
      </c>
      <c r="M132" s="24">
        <v>3700654277052</v>
      </c>
    </row>
    <row r="133" spans="1:13" x14ac:dyDescent="0.25">
      <c r="A133" s="14" t="s">
        <v>234</v>
      </c>
      <c r="B133" s="16" t="s">
        <v>359</v>
      </c>
      <c r="C133" s="96">
        <v>0.32</v>
      </c>
      <c r="D133" s="95">
        <v>0.02</v>
      </c>
      <c r="E133" s="137">
        <f t="shared" si="4"/>
        <v>4.4080000000000004</v>
      </c>
      <c r="F133" s="18" t="s">
        <v>360</v>
      </c>
      <c r="G133" s="19" t="s">
        <v>21</v>
      </c>
      <c r="H133" s="20" t="s">
        <v>22</v>
      </c>
      <c r="I133" s="19" t="s">
        <v>23</v>
      </c>
      <c r="J133" s="21" t="s">
        <v>358</v>
      </c>
      <c r="K133" s="25">
        <v>9</v>
      </c>
      <c r="L133" s="23">
        <v>225</v>
      </c>
      <c r="M133" s="24">
        <v>3700654272309</v>
      </c>
    </row>
    <row r="134" spans="1:13" x14ac:dyDescent="0.25">
      <c r="A134" s="14" t="s">
        <v>234</v>
      </c>
      <c r="B134" s="16" t="s">
        <v>361</v>
      </c>
      <c r="C134" s="96">
        <v>0.42000000000000004</v>
      </c>
      <c r="D134" s="95">
        <v>0.02</v>
      </c>
      <c r="E134" s="137">
        <f t="shared" si="4"/>
        <v>4.5280000000000005</v>
      </c>
      <c r="F134" s="18" t="s">
        <v>362</v>
      </c>
      <c r="G134" s="19" t="s">
        <v>332</v>
      </c>
      <c r="H134" s="20" t="s">
        <v>363</v>
      </c>
      <c r="I134" s="19" t="s">
        <v>364</v>
      </c>
      <c r="J134" s="21" t="s">
        <v>358</v>
      </c>
      <c r="K134" s="25">
        <v>15</v>
      </c>
      <c r="L134" s="23">
        <v>130</v>
      </c>
      <c r="M134" s="24">
        <v>3700654272316</v>
      </c>
    </row>
    <row r="135" spans="1:13" x14ac:dyDescent="0.25">
      <c r="A135" s="14" t="s">
        <v>234</v>
      </c>
      <c r="B135" s="16" t="s">
        <v>365</v>
      </c>
      <c r="C135" s="96">
        <v>9.3699999999999992</v>
      </c>
      <c r="D135" s="95">
        <v>0.1</v>
      </c>
      <c r="E135" s="137">
        <v>18.5</v>
      </c>
      <c r="F135" s="18" t="s">
        <v>366</v>
      </c>
      <c r="G135" s="19" t="s">
        <v>14</v>
      </c>
      <c r="H135" s="20" t="s">
        <v>15</v>
      </c>
      <c r="I135" s="19" t="s">
        <v>16</v>
      </c>
      <c r="J135" s="21" t="s">
        <v>367</v>
      </c>
      <c r="K135" s="22" t="s">
        <v>18</v>
      </c>
      <c r="L135" s="23" t="s">
        <v>18</v>
      </c>
      <c r="M135" s="24">
        <v>3700654290303</v>
      </c>
    </row>
    <row r="136" spans="1:13" x14ac:dyDescent="0.25">
      <c r="A136" s="14" t="s">
        <v>234</v>
      </c>
      <c r="B136" s="16" t="s">
        <v>368</v>
      </c>
      <c r="C136" s="96">
        <v>2</v>
      </c>
      <c r="D136" s="95">
        <v>0.02</v>
      </c>
      <c r="E136" s="137">
        <f t="shared" si="4"/>
        <v>6.4239999999999995</v>
      </c>
      <c r="F136" s="18" t="s">
        <v>369</v>
      </c>
      <c r="G136" s="19" t="s">
        <v>21</v>
      </c>
      <c r="H136" s="20" t="s">
        <v>22</v>
      </c>
      <c r="I136" s="19" t="s">
        <v>23</v>
      </c>
      <c r="J136" s="21" t="s">
        <v>370</v>
      </c>
      <c r="K136" s="25">
        <v>72</v>
      </c>
      <c r="L136" s="23">
        <v>2500</v>
      </c>
      <c r="M136" s="24">
        <v>3700654263192</v>
      </c>
    </row>
    <row r="137" spans="1:13" x14ac:dyDescent="0.25">
      <c r="A137" s="14" t="s">
        <v>234</v>
      </c>
      <c r="B137" s="16" t="s">
        <v>371</v>
      </c>
      <c r="C137" s="96">
        <v>1.82</v>
      </c>
      <c r="D137" s="95">
        <v>0.02</v>
      </c>
      <c r="E137" s="137">
        <f t="shared" si="4"/>
        <v>6.2080000000000002</v>
      </c>
      <c r="F137" s="18" t="s">
        <v>372</v>
      </c>
      <c r="G137" s="19" t="s">
        <v>27</v>
      </c>
      <c r="H137" s="26" t="s">
        <v>22</v>
      </c>
      <c r="I137" s="19" t="s">
        <v>28</v>
      </c>
      <c r="J137" s="21" t="s">
        <v>367</v>
      </c>
      <c r="K137" s="25">
        <v>22</v>
      </c>
      <c r="L137" s="23">
        <v>1755</v>
      </c>
      <c r="M137" s="24">
        <v>3700654263208</v>
      </c>
    </row>
    <row r="138" spans="1:13" x14ac:dyDescent="0.25">
      <c r="A138" s="14" t="s">
        <v>234</v>
      </c>
      <c r="B138" s="16" t="s">
        <v>373</v>
      </c>
      <c r="C138" s="96">
        <v>1.82</v>
      </c>
      <c r="D138" s="95">
        <v>0.02</v>
      </c>
      <c r="E138" s="137">
        <f t="shared" si="4"/>
        <v>6.2080000000000002</v>
      </c>
      <c r="F138" s="18" t="s">
        <v>374</v>
      </c>
      <c r="G138" s="19" t="s">
        <v>31</v>
      </c>
      <c r="H138" s="27" t="s">
        <v>22</v>
      </c>
      <c r="I138" s="19" t="s">
        <v>32</v>
      </c>
      <c r="J138" s="21" t="s">
        <v>367</v>
      </c>
      <c r="K138" s="25">
        <v>22</v>
      </c>
      <c r="L138" s="23">
        <v>1295</v>
      </c>
      <c r="M138" s="24">
        <v>3700654263215</v>
      </c>
    </row>
    <row r="139" spans="1:13" x14ac:dyDescent="0.25">
      <c r="A139" s="14" t="s">
        <v>234</v>
      </c>
      <c r="B139" s="16" t="s">
        <v>375</v>
      </c>
      <c r="C139" s="96">
        <v>1.82</v>
      </c>
      <c r="D139" s="95">
        <v>0.02</v>
      </c>
      <c r="E139" s="137">
        <f t="shared" si="4"/>
        <v>6.2080000000000002</v>
      </c>
      <c r="F139" s="18" t="s">
        <v>376</v>
      </c>
      <c r="G139" s="19" t="s">
        <v>36</v>
      </c>
      <c r="H139" s="28" t="s">
        <v>22</v>
      </c>
      <c r="I139" s="19" t="s">
        <v>37</v>
      </c>
      <c r="J139" s="21" t="s">
        <v>367</v>
      </c>
      <c r="K139" s="25">
        <v>22</v>
      </c>
      <c r="L139" s="23">
        <v>1520</v>
      </c>
      <c r="M139" s="24">
        <v>3700654263222</v>
      </c>
    </row>
    <row r="140" spans="1:13" x14ac:dyDescent="0.25">
      <c r="A140" s="14" t="s">
        <v>234</v>
      </c>
      <c r="B140" s="16" t="s">
        <v>377</v>
      </c>
      <c r="C140" s="96">
        <v>0.65</v>
      </c>
      <c r="D140" s="95">
        <v>0.02</v>
      </c>
      <c r="E140" s="137">
        <f t="shared" si="4"/>
        <v>4.8040000000000003</v>
      </c>
      <c r="F140" s="18" t="s">
        <v>378</v>
      </c>
      <c r="G140" s="19" t="s">
        <v>21</v>
      </c>
      <c r="H140" s="20" t="s">
        <v>22</v>
      </c>
      <c r="I140" s="19" t="s">
        <v>23</v>
      </c>
      <c r="J140" s="21" t="s">
        <v>379</v>
      </c>
      <c r="K140" s="25">
        <v>9</v>
      </c>
      <c r="L140" s="23">
        <v>191</v>
      </c>
      <c r="M140" s="24">
        <v>3700654205222</v>
      </c>
    </row>
    <row r="141" spans="1:13" x14ac:dyDescent="0.25">
      <c r="A141" s="14" t="s">
        <v>234</v>
      </c>
      <c r="B141" s="16" t="s">
        <v>380</v>
      </c>
      <c r="C141" s="96">
        <v>0.74</v>
      </c>
      <c r="D141" s="95">
        <v>0.02</v>
      </c>
      <c r="E141" s="137">
        <f t="shared" si="4"/>
        <v>4.9119999999999999</v>
      </c>
      <c r="F141" s="18" t="s">
        <v>381</v>
      </c>
      <c r="G141" s="19" t="s">
        <v>332</v>
      </c>
      <c r="H141" s="20" t="s">
        <v>363</v>
      </c>
      <c r="I141" s="19" t="s">
        <v>364</v>
      </c>
      <c r="J141" s="21" t="s">
        <v>382</v>
      </c>
      <c r="K141" s="25">
        <v>12</v>
      </c>
      <c r="L141" s="23">
        <v>109</v>
      </c>
      <c r="M141" s="24">
        <v>3700654205239</v>
      </c>
    </row>
    <row r="142" spans="1:13" x14ac:dyDescent="0.25">
      <c r="A142" s="14" t="s">
        <v>234</v>
      </c>
      <c r="B142" s="16" t="s">
        <v>383</v>
      </c>
      <c r="C142" s="96">
        <v>1.86</v>
      </c>
      <c r="D142" s="95">
        <v>0.1</v>
      </c>
      <c r="E142" s="137">
        <v>13.5</v>
      </c>
      <c r="F142" s="18" t="s">
        <v>384</v>
      </c>
      <c r="G142" s="19" t="s">
        <v>385</v>
      </c>
      <c r="H142" s="20" t="s">
        <v>15</v>
      </c>
      <c r="I142" s="19" t="s">
        <v>386</v>
      </c>
      <c r="J142" s="21" t="s">
        <v>387</v>
      </c>
      <c r="K142" s="22" t="s">
        <v>18</v>
      </c>
      <c r="L142" s="23" t="s">
        <v>18</v>
      </c>
      <c r="M142" s="24">
        <v>3700654200937</v>
      </c>
    </row>
    <row r="143" spans="1:13" x14ac:dyDescent="0.25">
      <c r="A143" s="14" t="s">
        <v>234</v>
      </c>
      <c r="B143" s="16" t="s">
        <v>388</v>
      </c>
      <c r="C143" s="96">
        <v>0.38</v>
      </c>
      <c r="D143" s="95">
        <v>0.02</v>
      </c>
      <c r="E143" s="137">
        <f t="shared" si="4"/>
        <v>4.4800000000000004</v>
      </c>
      <c r="F143" s="18" t="s">
        <v>389</v>
      </c>
      <c r="G143" s="19" t="s">
        <v>21</v>
      </c>
      <c r="H143" s="20" t="s">
        <v>22</v>
      </c>
      <c r="I143" s="19" t="s">
        <v>23</v>
      </c>
      <c r="J143" s="21" t="s">
        <v>387</v>
      </c>
      <c r="K143" s="25">
        <v>21</v>
      </c>
      <c r="L143" s="23">
        <v>325</v>
      </c>
      <c r="M143" s="24">
        <v>3700654272408</v>
      </c>
    </row>
    <row r="144" spans="1:13" x14ac:dyDescent="0.25">
      <c r="A144" s="14" t="s">
        <v>234</v>
      </c>
      <c r="B144" s="16" t="s">
        <v>390</v>
      </c>
      <c r="C144" s="96">
        <v>0.38</v>
      </c>
      <c r="D144" s="95">
        <v>0.02</v>
      </c>
      <c r="E144" s="137">
        <f t="shared" si="4"/>
        <v>4.4800000000000004</v>
      </c>
      <c r="F144" s="18" t="s">
        <v>391</v>
      </c>
      <c r="G144" s="19" t="s">
        <v>27</v>
      </c>
      <c r="H144" s="26" t="s">
        <v>22</v>
      </c>
      <c r="I144" s="19" t="s">
        <v>28</v>
      </c>
      <c r="J144" s="21" t="s">
        <v>387</v>
      </c>
      <c r="K144" s="22" t="s">
        <v>18</v>
      </c>
      <c r="L144" s="23">
        <v>450</v>
      </c>
      <c r="M144" s="24">
        <v>3700654272415</v>
      </c>
    </row>
    <row r="145" spans="1:13" x14ac:dyDescent="0.25">
      <c r="A145" s="14" t="s">
        <v>234</v>
      </c>
      <c r="B145" s="16" t="s">
        <v>392</v>
      </c>
      <c r="C145" s="96">
        <v>0.43</v>
      </c>
      <c r="D145" s="95">
        <v>0.02</v>
      </c>
      <c r="E145" s="137">
        <f t="shared" si="4"/>
        <v>4.54</v>
      </c>
      <c r="F145" s="18" t="s">
        <v>393</v>
      </c>
      <c r="G145" s="19" t="s">
        <v>307</v>
      </c>
      <c r="H145" s="38" t="s">
        <v>22</v>
      </c>
      <c r="I145" s="19" t="s">
        <v>308</v>
      </c>
      <c r="J145" s="21" t="s">
        <v>387</v>
      </c>
      <c r="K145" s="22" t="s">
        <v>18</v>
      </c>
      <c r="L145" s="23">
        <v>1370</v>
      </c>
      <c r="M145" s="24">
        <v>3700654272422</v>
      </c>
    </row>
    <row r="146" spans="1:13" x14ac:dyDescent="0.25">
      <c r="A146" s="14" t="s">
        <v>234</v>
      </c>
      <c r="B146" s="16" t="s">
        <v>394</v>
      </c>
      <c r="C146" s="96">
        <v>0.38</v>
      </c>
      <c r="D146" s="95">
        <v>0.02</v>
      </c>
      <c r="E146" s="137">
        <f t="shared" si="4"/>
        <v>4.4800000000000004</v>
      </c>
      <c r="F146" s="18" t="s">
        <v>395</v>
      </c>
      <c r="G146" s="19" t="s">
        <v>31</v>
      </c>
      <c r="H146" s="27" t="s">
        <v>22</v>
      </c>
      <c r="I146" s="19" t="s">
        <v>32</v>
      </c>
      <c r="J146" s="21" t="s">
        <v>396</v>
      </c>
      <c r="K146" s="22" t="s">
        <v>18</v>
      </c>
      <c r="L146" s="23">
        <v>445</v>
      </c>
      <c r="M146" s="24">
        <v>3700654272439</v>
      </c>
    </row>
    <row r="147" spans="1:13" x14ac:dyDescent="0.25">
      <c r="A147" s="14" t="s">
        <v>234</v>
      </c>
      <c r="B147" s="16" t="s">
        <v>397</v>
      </c>
      <c r="C147" s="96">
        <v>0.43</v>
      </c>
      <c r="D147" s="95">
        <v>0.02</v>
      </c>
      <c r="E147" s="137">
        <f t="shared" si="4"/>
        <v>4.54</v>
      </c>
      <c r="F147" s="18" t="s">
        <v>398</v>
      </c>
      <c r="G147" s="19" t="s">
        <v>250</v>
      </c>
      <c r="H147" s="20" t="s">
        <v>22</v>
      </c>
      <c r="I147" s="19" t="s">
        <v>288</v>
      </c>
      <c r="J147" s="21" t="s">
        <v>387</v>
      </c>
      <c r="K147" s="22" t="s">
        <v>18</v>
      </c>
      <c r="L147" s="23">
        <v>1250</v>
      </c>
      <c r="M147" s="24">
        <v>3700654272446</v>
      </c>
    </row>
    <row r="148" spans="1:13" x14ac:dyDescent="0.25">
      <c r="A148" s="14" t="s">
        <v>234</v>
      </c>
      <c r="B148" s="16" t="s">
        <v>399</v>
      </c>
      <c r="C148" s="96">
        <v>0.38</v>
      </c>
      <c r="D148" s="95">
        <v>0.02</v>
      </c>
      <c r="E148" s="137">
        <f t="shared" si="4"/>
        <v>4.4800000000000004</v>
      </c>
      <c r="F148" s="18" t="s">
        <v>400</v>
      </c>
      <c r="G148" s="19" t="s">
        <v>36</v>
      </c>
      <c r="H148" s="28" t="s">
        <v>22</v>
      </c>
      <c r="I148" s="19" t="s">
        <v>37</v>
      </c>
      <c r="J148" s="21" t="s">
        <v>387</v>
      </c>
      <c r="K148" s="22" t="s">
        <v>18</v>
      </c>
      <c r="L148" s="23">
        <v>470</v>
      </c>
      <c r="M148" s="24">
        <v>3700654272453</v>
      </c>
    </row>
    <row r="149" spans="1:13" x14ac:dyDescent="0.25">
      <c r="A149" s="14" t="s">
        <v>234</v>
      </c>
      <c r="B149" s="16" t="s">
        <v>401</v>
      </c>
      <c r="C149" s="96">
        <v>1.86</v>
      </c>
      <c r="D149" s="95">
        <v>0.1</v>
      </c>
      <c r="E149" s="137">
        <v>13.5</v>
      </c>
      <c r="F149" s="18" t="s">
        <v>402</v>
      </c>
      <c r="G149" s="19" t="s">
        <v>385</v>
      </c>
      <c r="H149" s="20" t="s">
        <v>15</v>
      </c>
      <c r="I149" s="19" t="s">
        <v>386</v>
      </c>
      <c r="J149" s="21" t="s">
        <v>403</v>
      </c>
      <c r="K149" s="22" t="s">
        <v>18</v>
      </c>
      <c r="L149" s="23" t="s">
        <v>18</v>
      </c>
      <c r="M149" s="24">
        <v>3700654201279</v>
      </c>
    </row>
    <row r="150" spans="1:13" x14ac:dyDescent="0.25">
      <c r="A150" s="14" t="s">
        <v>234</v>
      </c>
      <c r="B150" s="16" t="s">
        <v>404</v>
      </c>
      <c r="C150" s="96">
        <v>0.38</v>
      </c>
      <c r="D150" s="95">
        <v>0.02</v>
      </c>
      <c r="E150" s="137">
        <f t="shared" si="4"/>
        <v>4.4800000000000004</v>
      </c>
      <c r="F150" s="18" t="s">
        <v>405</v>
      </c>
      <c r="G150" s="19" t="s">
        <v>21</v>
      </c>
      <c r="H150" s="20" t="s">
        <v>22</v>
      </c>
      <c r="I150" s="19" t="s">
        <v>23</v>
      </c>
      <c r="J150" s="21" t="s">
        <v>403</v>
      </c>
      <c r="K150" s="25">
        <v>21</v>
      </c>
      <c r="L150" s="23">
        <v>311</v>
      </c>
      <c r="M150" s="24">
        <v>3700654201224</v>
      </c>
    </row>
    <row r="151" spans="1:13" x14ac:dyDescent="0.25">
      <c r="A151" s="14" t="s">
        <v>234</v>
      </c>
      <c r="B151" s="16" t="s">
        <v>406</v>
      </c>
      <c r="C151" s="96">
        <v>0.38</v>
      </c>
      <c r="D151" s="95">
        <v>0.02</v>
      </c>
      <c r="E151" s="137">
        <f t="shared" si="4"/>
        <v>4.4800000000000004</v>
      </c>
      <c r="F151" s="18" t="s">
        <v>407</v>
      </c>
      <c r="G151" s="19" t="s">
        <v>27</v>
      </c>
      <c r="H151" s="26" t="s">
        <v>22</v>
      </c>
      <c r="I151" s="19" t="s">
        <v>28</v>
      </c>
      <c r="J151" s="21" t="s">
        <v>403</v>
      </c>
      <c r="K151" s="22" t="s">
        <v>18</v>
      </c>
      <c r="L151" s="23">
        <v>462</v>
      </c>
      <c r="M151" s="24">
        <v>3700654201248</v>
      </c>
    </row>
    <row r="152" spans="1:13" x14ac:dyDescent="0.25">
      <c r="A152" s="14" t="s">
        <v>234</v>
      </c>
      <c r="B152" s="16" t="s">
        <v>408</v>
      </c>
      <c r="C152" s="96">
        <v>0.38</v>
      </c>
      <c r="D152" s="95">
        <v>0.02</v>
      </c>
      <c r="E152" s="137">
        <f t="shared" si="4"/>
        <v>4.4800000000000004</v>
      </c>
      <c r="F152" s="18" t="s">
        <v>409</v>
      </c>
      <c r="G152" s="19" t="s">
        <v>307</v>
      </c>
      <c r="H152" s="38" t="s">
        <v>22</v>
      </c>
      <c r="I152" s="19" t="s">
        <v>308</v>
      </c>
      <c r="J152" s="21" t="s">
        <v>410</v>
      </c>
      <c r="K152" s="22" t="s">
        <v>18</v>
      </c>
      <c r="L152" s="23">
        <v>437</v>
      </c>
      <c r="M152" s="24">
        <v>3700654220300</v>
      </c>
    </row>
    <row r="153" spans="1:13" x14ac:dyDescent="0.25">
      <c r="A153" s="14" t="s">
        <v>234</v>
      </c>
      <c r="B153" s="16" t="s">
        <v>411</v>
      </c>
      <c r="C153" s="96">
        <v>0.38</v>
      </c>
      <c r="D153" s="95">
        <v>0.02</v>
      </c>
      <c r="E153" s="137">
        <f t="shared" si="4"/>
        <v>4.4800000000000004</v>
      </c>
      <c r="F153" s="18" t="s">
        <v>412</v>
      </c>
      <c r="G153" s="19" t="s">
        <v>31</v>
      </c>
      <c r="H153" s="27" t="s">
        <v>22</v>
      </c>
      <c r="I153" s="19" t="s">
        <v>32</v>
      </c>
      <c r="J153" s="21" t="s">
        <v>403</v>
      </c>
      <c r="K153" s="22" t="s">
        <v>18</v>
      </c>
      <c r="L153" s="23">
        <v>520</v>
      </c>
      <c r="M153" s="24">
        <v>3700654201255</v>
      </c>
    </row>
    <row r="154" spans="1:13" x14ac:dyDescent="0.25">
      <c r="A154" s="14" t="s">
        <v>234</v>
      </c>
      <c r="B154" s="16" t="s">
        <v>413</v>
      </c>
      <c r="C154" s="96">
        <v>0.47000000000000003</v>
      </c>
      <c r="D154" s="95">
        <v>0.02</v>
      </c>
      <c r="E154" s="137">
        <f t="shared" si="4"/>
        <v>4.5880000000000001</v>
      </c>
      <c r="F154" s="18" t="s">
        <v>414</v>
      </c>
      <c r="G154" s="19" t="s">
        <v>250</v>
      </c>
      <c r="H154" s="20" t="s">
        <v>22</v>
      </c>
      <c r="I154" s="19" t="s">
        <v>288</v>
      </c>
      <c r="J154" s="21" t="s">
        <v>415</v>
      </c>
      <c r="K154" s="22" t="s">
        <v>18</v>
      </c>
      <c r="L154" s="23">
        <v>2185</v>
      </c>
      <c r="M154" s="24">
        <v>3700654201231</v>
      </c>
    </row>
    <row r="155" spans="1:13" x14ac:dyDescent="0.25">
      <c r="A155" s="14" t="s">
        <v>234</v>
      </c>
      <c r="B155" s="16" t="s">
        <v>416</v>
      </c>
      <c r="C155" s="96">
        <v>0.38</v>
      </c>
      <c r="D155" s="95">
        <v>0.02</v>
      </c>
      <c r="E155" s="137">
        <f t="shared" si="4"/>
        <v>4.4800000000000004</v>
      </c>
      <c r="F155" s="18" t="s">
        <v>417</v>
      </c>
      <c r="G155" s="19" t="s">
        <v>36</v>
      </c>
      <c r="H155" s="28" t="s">
        <v>22</v>
      </c>
      <c r="I155" s="19" t="s">
        <v>37</v>
      </c>
      <c r="J155" s="21" t="s">
        <v>403</v>
      </c>
      <c r="K155" s="22" t="s">
        <v>18</v>
      </c>
      <c r="L155" s="23">
        <v>450</v>
      </c>
      <c r="M155" s="24">
        <v>3700654201262</v>
      </c>
    </row>
    <row r="156" spans="1:13" x14ac:dyDescent="0.25">
      <c r="A156" s="14" t="s">
        <v>234</v>
      </c>
      <c r="B156" s="16" t="s">
        <v>418</v>
      </c>
      <c r="C156" s="96">
        <v>1.6900000000000002</v>
      </c>
      <c r="D156" s="95">
        <v>0.1</v>
      </c>
      <c r="E156" s="137">
        <v>13.5</v>
      </c>
      <c r="F156" s="18" t="s">
        <v>419</v>
      </c>
      <c r="G156" s="19" t="s">
        <v>385</v>
      </c>
      <c r="H156" s="20" t="s">
        <v>15</v>
      </c>
      <c r="I156" s="19" t="s">
        <v>386</v>
      </c>
      <c r="J156" s="21" t="s">
        <v>420</v>
      </c>
      <c r="K156" s="22" t="s">
        <v>18</v>
      </c>
      <c r="L156" s="23" t="s">
        <v>18</v>
      </c>
      <c r="M156" s="24">
        <v>3700654217409</v>
      </c>
    </row>
    <row r="157" spans="1:13" x14ac:dyDescent="0.25">
      <c r="A157" s="14" t="s">
        <v>234</v>
      </c>
      <c r="B157" s="16" t="s">
        <v>421</v>
      </c>
      <c r="C157" s="96">
        <v>0.37</v>
      </c>
      <c r="D157" s="95">
        <v>0.02</v>
      </c>
      <c r="E157" s="137">
        <f t="shared" si="4"/>
        <v>4.468</v>
      </c>
      <c r="F157" s="18" t="s">
        <v>422</v>
      </c>
      <c r="G157" s="19" t="s">
        <v>21</v>
      </c>
      <c r="H157" s="20" t="s">
        <v>22</v>
      </c>
      <c r="I157" s="19" t="s">
        <v>23</v>
      </c>
      <c r="J157" s="21" t="s">
        <v>420</v>
      </c>
      <c r="K157" s="25">
        <v>23</v>
      </c>
      <c r="L157" s="23">
        <v>500</v>
      </c>
      <c r="M157" s="24">
        <v>3700654234017</v>
      </c>
    </row>
    <row r="158" spans="1:13" x14ac:dyDescent="0.25">
      <c r="A158" s="14" t="s">
        <v>234</v>
      </c>
      <c r="B158" s="16" t="s">
        <v>423</v>
      </c>
      <c r="C158" s="96">
        <v>0.35000000000000003</v>
      </c>
      <c r="D158" s="95">
        <v>0.02</v>
      </c>
      <c r="E158" s="137">
        <f t="shared" si="4"/>
        <v>4.444</v>
      </c>
      <c r="F158" s="18" t="s">
        <v>424</v>
      </c>
      <c r="G158" s="19" t="s">
        <v>21</v>
      </c>
      <c r="H158" s="20" t="s">
        <v>22</v>
      </c>
      <c r="I158" s="19" t="s">
        <v>23</v>
      </c>
      <c r="J158" s="21" t="s">
        <v>420</v>
      </c>
      <c r="K158" s="25">
        <v>12</v>
      </c>
      <c r="L158" s="23">
        <v>5530</v>
      </c>
      <c r="M158" s="24">
        <v>3700654215641</v>
      </c>
    </row>
    <row r="159" spans="1:13" x14ac:dyDescent="0.25">
      <c r="A159" s="14" t="s">
        <v>234</v>
      </c>
      <c r="B159" s="16" t="s">
        <v>425</v>
      </c>
      <c r="C159" s="96">
        <v>0.35000000000000003</v>
      </c>
      <c r="D159" s="95">
        <v>0.02</v>
      </c>
      <c r="E159" s="137">
        <f t="shared" si="4"/>
        <v>4.444</v>
      </c>
      <c r="F159" s="18" t="s">
        <v>426</v>
      </c>
      <c r="G159" s="19" t="s">
        <v>27</v>
      </c>
      <c r="H159" s="26" t="s">
        <v>22</v>
      </c>
      <c r="I159" s="19" t="s">
        <v>28</v>
      </c>
      <c r="J159" s="21" t="s">
        <v>420</v>
      </c>
      <c r="K159" s="25">
        <v>12</v>
      </c>
      <c r="L159" s="23">
        <v>695</v>
      </c>
      <c r="M159" s="24">
        <v>3700654215658</v>
      </c>
    </row>
    <row r="160" spans="1:13" x14ac:dyDescent="0.25">
      <c r="A160" s="14" t="s">
        <v>234</v>
      </c>
      <c r="B160" s="16" t="s">
        <v>427</v>
      </c>
      <c r="C160" s="96">
        <v>0.35000000000000003</v>
      </c>
      <c r="D160" s="95">
        <v>0.02</v>
      </c>
      <c r="E160" s="137">
        <f t="shared" si="4"/>
        <v>4.444</v>
      </c>
      <c r="F160" s="18" t="s">
        <v>428</v>
      </c>
      <c r="G160" s="19" t="s">
        <v>307</v>
      </c>
      <c r="H160" s="38" t="s">
        <v>22</v>
      </c>
      <c r="I160" s="19" t="s">
        <v>308</v>
      </c>
      <c r="J160" s="21" t="s">
        <v>420</v>
      </c>
      <c r="K160" s="25">
        <v>12</v>
      </c>
      <c r="L160" s="23">
        <v>3350</v>
      </c>
      <c r="M160" s="24">
        <v>3700654275379</v>
      </c>
    </row>
    <row r="161" spans="1:13" x14ac:dyDescent="0.25">
      <c r="A161" s="14" t="s">
        <v>234</v>
      </c>
      <c r="B161" s="16" t="s">
        <v>429</v>
      </c>
      <c r="C161" s="96">
        <v>0.35000000000000003</v>
      </c>
      <c r="D161" s="95">
        <v>0.02</v>
      </c>
      <c r="E161" s="137">
        <f t="shared" si="4"/>
        <v>4.444</v>
      </c>
      <c r="F161" s="18" t="s">
        <v>430</v>
      </c>
      <c r="G161" s="19" t="s">
        <v>31</v>
      </c>
      <c r="H161" s="27" t="s">
        <v>22</v>
      </c>
      <c r="I161" s="19" t="s">
        <v>32</v>
      </c>
      <c r="J161" s="21" t="s">
        <v>420</v>
      </c>
      <c r="K161" s="25">
        <v>12</v>
      </c>
      <c r="L161" s="23">
        <v>680</v>
      </c>
      <c r="M161" s="24">
        <v>3700654215702</v>
      </c>
    </row>
    <row r="162" spans="1:13" x14ac:dyDescent="0.25">
      <c r="A162" s="14" t="s">
        <v>234</v>
      </c>
      <c r="B162" s="16" t="s">
        <v>431</v>
      </c>
      <c r="C162" s="96">
        <v>0.35000000000000003</v>
      </c>
      <c r="D162" s="95">
        <v>0.02</v>
      </c>
      <c r="E162" s="137">
        <f t="shared" si="4"/>
        <v>4.444</v>
      </c>
      <c r="F162" s="18" t="s">
        <v>432</v>
      </c>
      <c r="G162" s="19" t="s">
        <v>36</v>
      </c>
      <c r="H162" s="28" t="s">
        <v>22</v>
      </c>
      <c r="I162" s="19" t="s">
        <v>37</v>
      </c>
      <c r="J162" s="21" t="s">
        <v>420</v>
      </c>
      <c r="K162" s="25">
        <v>12</v>
      </c>
      <c r="L162" s="23">
        <v>695</v>
      </c>
      <c r="M162" s="24">
        <v>3700654217126</v>
      </c>
    </row>
    <row r="163" spans="1:13" x14ac:dyDescent="0.25">
      <c r="A163" s="14" t="s">
        <v>234</v>
      </c>
      <c r="B163" s="16" t="s">
        <v>433</v>
      </c>
      <c r="C163" s="96">
        <v>1.8900000000000001</v>
      </c>
      <c r="D163" s="95">
        <v>0.1</v>
      </c>
      <c r="E163" s="137">
        <v>13.5</v>
      </c>
      <c r="F163" s="18" t="s">
        <v>434</v>
      </c>
      <c r="G163" s="19" t="s">
        <v>385</v>
      </c>
      <c r="H163" s="20" t="s">
        <v>15</v>
      </c>
      <c r="I163" s="19" t="s">
        <v>386</v>
      </c>
      <c r="J163" s="21" t="s">
        <v>435</v>
      </c>
      <c r="K163" s="22" t="s">
        <v>18</v>
      </c>
      <c r="L163" s="23" t="s">
        <v>18</v>
      </c>
      <c r="M163" s="24">
        <v>3700654274839</v>
      </c>
    </row>
    <row r="164" spans="1:13" x14ac:dyDescent="0.25">
      <c r="A164" s="14" t="s">
        <v>234</v>
      </c>
      <c r="B164" s="16" t="s">
        <v>436</v>
      </c>
      <c r="C164" s="96">
        <v>0.46</v>
      </c>
      <c r="D164" s="95">
        <v>0.02</v>
      </c>
      <c r="E164" s="137">
        <f t="shared" si="4"/>
        <v>4.5760000000000005</v>
      </c>
      <c r="F164" s="18" t="s">
        <v>437</v>
      </c>
      <c r="G164" s="19" t="s">
        <v>21</v>
      </c>
      <c r="H164" s="20" t="s">
        <v>22</v>
      </c>
      <c r="I164" s="19" t="s">
        <v>23</v>
      </c>
      <c r="J164" s="21" t="s">
        <v>438</v>
      </c>
      <c r="K164" s="25">
        <v>23</v>
      </c>
      <c r="L164" s="23">
        <v>500</v>
      </c>
      <c r="M164" s="24">
        <v>3700654275386</v>
      </c>
    </row>
    <row r="165" spans="1:13" x14ac:dyDescent="0.25">
      <c r="A165" s="14" t="s">
        <v>234</v>
      </c>
      <c r="B165" s="16" t="s">
        <v>439</v>
      </c>
      <c r="C165" s="96">
        <v>0.38</v>
      </c>
      <c r="D165" s="95">
        <v>0.02</v>
      </c>
      <c r="E165" s="137">
        <f t="shared" si="4"/>
        <v>4.4800000000000004</v>
      </c>
      <c r="F165" s="18" t="s">
        <v>440</v>
      </c>
      <c r="G165" s="19" t="s">
        <v>21</v>
      </c>
      <c r="H165" s="20" t="s">
        <v>22</v>
      </c>
      <c r="I165" s="19" t="s">
        <v>23</v>
      </c>
      <c r="J165" s="21" t="s">
        <v>438</v>
      </c>
      <c r="K165" s="25">
        <v>12</v>
      </c>
      <c r="L165" s="23">
        <v>4425</v>
      </c>
      <c r="M165" s="24">
        <v>3700654275393</v>
      </c>
    </row>
    <row r="166" spans="1:13" x14ac:dyDescent="0.25">
      <c r="A166" s="14" t="s">
        <v>234</v>
      </c>
      <c r="B166" s="16" t="s">
        <v>441</v>
      </c>
      <c r="C166" s="96">
        <v>0.38</v>
      </c>
      <c r="D166" s="95">
        <v>0.02</v>
      </c>
      <c r="E166" s="137">
        <f t="shared" si="4"/>
        <v>4.4800000000000004</v>
      </c>
      <c r="F166" s="18" t="s">
        <v>442</v>
      </c>
      <c r="G166" s="19" t="s">
        <v>27</v>
      </c>
      <c r="H166" s="26" t="s">
        <v>22</v>
      </c>
      <c r="I166" s="19" t="s">
        <v>28</v>
      </c>
      <c r="J166" s="21" t="s">
        <v>438</v>
      </c>
      <c r="K166" s="25">
        <v>12</v>
      </c>
      <c r="L166" s="23">
        <v>680</v>
      </c>
      <c r="M166" s="24">
        <v>3700654275409</v>
      </c>
    </row>
    <row r="167" spans="1:13" x14ac:dyDescent="0.25">
      <c r="A167" s="14" t="s">
        <v>234</v>
      </c>
      <c r="B167" s="16" t="s">
        <v>443</v>
      </c>
      <c r="C167" s="96">
        <v>0.38</v>
      </c>
      <c r="D167" s="95">
        <v>0.02</v>
      </c>
      <c r="E167" s="137">
        <f t="shared" si="4"/>
        <v>4.4800000000000004</v>
      </c>
      <c r="F167" s="18" t="s">
        <v>444</v>
      </c>
      <c r="G167" s="19" t="s">
        <v>307</v>
      </c>
      <c r="H167" s="38" t="s">
        <v>22</v>
      </c>
      <c r="I167" s="19" t="s">
        <v>308</v>
      </c>
      <c r="J167" s="21" t="s">
        <v>438</v>
      </c>
      <c r="K167" s="25">
        <v>12</v>
      </c>
      <c r="L167" s="23">
        <v>3350</v>
      </c>
      <c r="M167" s="24">
        <v>3700654275416</v>
      </c>
    </row>
    <row r="168" spans="1:13" x14ac:dyDescent="0.25">
      <c r="A168" s="14" t="s">
        <v>234</v>
      </c>
      <c r="B168" s="16" t="s">
        <v>445</v>
      </c>
      <c r="C168" s="96">
        <v>0.38</v>
      </c>
      <c r="D168" s="95">
        <v>0.02</v>
      </c>
      <c r="E168" s="137">
        <f t="shared" si="4"/>
        <v>4.4800000000000004</v>
      </c>
      <c r="F168" s="18" t="s">
        <v>446</v>
      </c>
      <c r="G168" s="19" t="s">
        <v>31</v>
      </c>
      <c r="H168" s="27" t="s">
        <v>22</v>
      </c>
      <c r="I168" s="19" t="s">
        <v>32</v>
      </c>
      <c r="J168" s="21" t="s">
        <v>438</v>
      </c>
      <c r="K168" s="25">
        <v>12</v>
      </c>
      <c r="L168" s="23">
        <v>650</v>
      </c>
      <c r="M168" s="24">
        <v>3700654275423</v>
      </c>
    </row>
    <row r="169" spans="1:13" x14ac:dyDescent="0.25">
      <c r="A169" s="14" t="s">
        <v>234</v>
      </c>
      <c r="B169" s="16" t="s">
        <v>447</v>
      </c>
      <c r="C169" s="96">
        <v>0.38</v>
      </c>
      <c r="D169" s="95">
        <v>0.02</v>
      </c>
      <c r="E169" s="137">
        <f t="shared" si="4"/>
        <v>4.4800000000000004</v>
      </c>
      <c r="F169" s="18" t="s">
        <v>448</v>
      </c>
      <c r="G169" s="19" t="s">
        <v>36</v>
      </c>
      <c r="H169" s="28" t="s">
        <v>22</v>
      </c>
      <c r="I169" s="19" t="s">
        <v>37</v>
      </c>
      <c r="J169" s="21" t="s">
        <v>438</v>
      </c>
      <c r="K169" s="25">
        <v>12</v>
      </c>
      <c r="L169" s="23">
        <v>680</v>
      </c>
      <c r="M169" s="24">
        <v>3700654275430</v>
      </c>
    </row>
    <row r="170" spans="1:13" x14ac:dyDescent="0.25">
      <c r="A170" s="14" t="s">
        <v>234</v>
      </c>
      <c r="B170" s="16" t="s">
        <v>449</v>
      </c>
      <c r="C170" s="96">
        <v>13.06</v>
      </c>
      <c r="D170" s="95">
        <v>0.1</v>
      </c>
      <c r="E170" s="137">
        <v>28.5</v>
      </c>
      <c r="F170" s="18" t="s">
        <v>450</v>
      </c>
      <c r="G170" s="19" t="s">
        <v>385</v>
      </c>
      <c r="H170" s="20" t="s">
        <v>15</v>
      </c>
      <c r="I170" s="19" t="s">
        <v>386</v>
      </c>
      <c r="J170" s="21" t="s">
        <v>451</v>
      </c>
      <c r="K170" s="22" t="s">
        <v>18</v>
      </c>
      <c r="L170" s="23" t="s">
        <v>18</v>
      </c>
      <c r="M170" s="24">
        <v>3700654278738</v>
      </c>
    </row>
    <row r="171" spans="1:13" x14ac:dyDescent="0.25">
      <c r="A171" s="14" t="s">
        <v>234</v>
      </c>
      <c r="B171" s="16" t="s">
        <v>452</v>
      </c>
      <c r="C171" s="96">
        <v>2.63</v>
      </c>
      <c r="D171" s="95">
        <v>0.02</v>
      </c>
      <c r="E171" s="137">
        <f t="shared" si="4"/>
        <v>7.18</v>
      </c>
      <c r="F171" s="18" t="s">
        <v>453</v>
      </c>
      <c r="G171" s="19" t="s">
        <v>21</v>
      </c>
      <c r="H171" s="20" t="s">
        <v>22</v>
      </c>
      <c r="I171" s="19" t="s">
        <v>23</v>
      </c>
      <c r="J171" s="21" t="s">
        <v>451</v>
      </c>
      <c r="K171" s="25">
        <v>25.7</v>
      </c>
      <c r="L171" s="23">
        <v>600</v>
      </c>
      <c r="M171" s="24">
        <v>3700654278677</v>
      </c>
    </row>
    <row r="172" spans="1:13" x14ac:dyDescent="0.25">
      <c r="A172" s="14" t="s">
        <v>234</v>
      </c>
      <c r="B172" s="16" t="s">
        <v>454</v>
      </c>
      <c r="C172" s="96">
        <v>2.92</v>
      </c>
      <c r="D172" s="95">
        <v>0.02</v>
      </c>
      <c r="E172" s="137">
        <f t="shared" si="4"/>
        <v>7.5280000000000005</v>
      </c>
      <c r="F172" s="18" t="s">
        <v>455</v>
      </c>
      <c r="G172" s="19" t="s">
        <v>21</v>
      </c>
      <c r="H172" s="20" t="s">
        <v>22</v>
      </c>
      <c r="I172" s="19" t="s">
        <v>23</v>
      </c>
      <c r="J172" s="21" t="s">
        <v>451</v>
      </c>
      <c r="K172" s="25">
        <v>11.7</v>
      </c>
      <c r="L172" s="23">
        <v>6360</v>
      </c>
      <c r="M172" s="24">
        <v>3700654278684</v>
      </c>
    </row>
    <row r="173" spans="1:13" x14ac:dyDescent="0.25">
      <c r="A173" s="14" t="s">
        <v>234</v>
      </c>
      <c r="B173" s="16" t="s">
        <v>456</v>
      </c>
      <c r="C173" s="96">
        <v>2.63</v>
      </c>
      <c r="D173" s="95">
        <v>0.02</v>
      </c>
      <c r="E173" s="137">
        <f t="shared" si="4"/>
        <v>7.18</v>
      </c>
      <c r="F173" s="18" t="s">
        <v>457</v>
      </c>
      <c r="G173" s="19" t="s">
        <v>27</v>
      </c>
      <c r="H173" s="26" t="s">
        <v>22</v>
      </c>
      <c r="I173" s="19" t="s">
        <v>28</v>
      </c>
      <c r="J173" s="21" t="s">
        <v>451</v>
      </c>
      <c r="K173" s="25">
        <v>11.7</v>
      </c>
      <c r="L173" s="23">
        <v>820</v>
      </c>
      <c r="M173" s="24">
        <v>3700654278707</v>
      </c>
    </row>
    <row r="174" spans="1:13" x14ac:dyDescent="0.25">
      <c r="A174" s="14" t="s">
        <v>234</v>
      </c>
      <c r="B174" s="16" t="s">
        <v>458</v>
      </c>
      <c r="C174" s="96">
        <v>2.63</v>
      </c>
      <c r="D174" s="95">
        <v>0.02</v>
      </c>
      <c r="E174" s="137">
        <f t="shared" si="4"/>
        <v>7.18</v>
      </c>
      <c r="F174" s="18" t="s">
        <v>459</v>
      </c>
      <c r="G174" s="19" t="s">
        <v>31</v>
      </c>
      <c r="H174" s="27" t="s">
        <v>22</v>
      </c>
      <c r="I174" s="19" t="s">
        <v>32</v>
      </c>
      <c r="J174" s="21" t="s">
        <v>451</v>
      </c>
      <c r="K174" s="25">
        <v>11.7</v>
      </c>
      <c r="L174" s="23">
        <v>760</v>
      </c>
      <c r="M174" s="24">
        <v>3700654278714</v>
      </c>
    </row>
    <row r="175" spans="1:13" x14ac:dyDescent="0.25">
      <c r="A175" s="14" t="s">
        <v>234</v>
      </c>
      <c r="B175" s="16" t="s">
        <v>460</v>
      </c>
      <c r="C175" s="96">
        <v>2.63</v>
      </c>
      <c r="D175" s="95">
        <v>0.02</v>
      </c>
      <c r="E175" s="137">
        <f t="shared" si="4"/>
        <v>7.18</v>
      </c>
      <c r="F175" s="18" t="s">
        <v>461</v>
      </c>
      <c r="G175" s="19" t="s">
        <v>36</v>
      </c>
      <c r="H175" s="28" t="s">
        <v>22</v>
      </c>
      <c r="I175" s="19" t="s">
        <v>37</v>
      </c>
      <c r="J175" s="21" t="s">
        <v>451</v>
      </c>
      <c r="K175" s="25">
        <v>11.7</v>
      </c>
      <c r="L175" s="23">
        <v>9140</v>
      </c>
      <c r="M175" s="24">
        <v>3700654278721</v>
      </c>
    </row>
    <row r="176" spans="1:13" x14ac:dyDescent="0.25">
      <c r="A176" s="14" t="s">
        <v>234</v>
      </c>
      <c r="B176" s="16" t="s">
        <v>462</v>
      </c>
      <c r="C176" s="96">
        <v>2.92</v>
      </c>
      <c r="D176" s="95">
        <v>0.02</v>
      </c>
      <c r="E176" s="137">
        <f t="shared" si="4"/>
        <v>7.5280000000000005</v>
      </c>
      <c r="F176" s="18" t="s">
        <v>463</v>
      </c>
      <c r="G176" s="19" t="s">
        <v>464</v>
      </c>
      <c r="H176" s="39" t="s">
        <v>22</v>
      </c>
      <c r="I176" s="19" t="s">
        <v>465</v>
      </c>
      <c r="J176" s="21" t="s">
        <v>451</v>
      </c>
      <c r="K176" s="25">
        <v>11.7</v>
      </c>
      <c r="L176" s="23">
        <v>825</v>
      </c>
      <c r="M176" s="24">
        <v>3700654278691</v>
      </c>
    </row>
    <row r="177" spans="1:13" x14ac:dyDescent="0.25">
      <c r="A177" s="14" t="s">
        <v>234</v>
      </c>
      <c r="B177" s="16" t="s">
        <v>466</v>
      </c>
      <c r="C177" s="96">
        <v>5.0199999999999996</v>
      </c>
      <c r="D177" s="95">
        <v>0.02</v>
      </c>
      <c r="E177" s="137">
        <f>SUM(C177+D177)*1.2 + 8</f>
        <v>14.047999999999998</v>
      </c>
      <c r="F177" s="18" t="s">
        <v>467</v>
      </c>
      <c r="G177" s="19" t="s">
        <v>27</v>
      </c>
      <c r="H177" s="26" t="s">
        <v>22</v>
      </c>
      <c r="I177" s="19" t="s">
        <v>28</v>
      </c>
      <c r="J177" s="21" t="s">
        <v>468</v>
      </c>
      <c r="K177" s="25">
        <v>38</v>
      </c>
      <c r="L177" s="23" t="s">
        <v>18</v>
      </c>
      <c r="M177" s="24">
        <v>3700654277885</v>
      </c>
    </row>
    <row r="178" spans="1:13" x14ac:dyDescent="0.25">
      <c r="A178" s="14" t="s">
        <v>234</v>
      </c>
      <c r="B178" s="16" t="s">
        <v>469</v>
      </c>
      <c r="C178" s="96">
        <v>5.0199999999999996</v>
      </c>
      <c r="D178" s="95">
        <v>0.02</v>
      </c>
      <c r="E178" s="137">
        <f t="shared" ref="E178:E187" si="5">SUM(C178+D178)*1.2 + 8</f>
        <v>14.047999999999998</v>
      </c>
      <c r="F178" s="18" t="s">
        <v>470</v>
      </c>
      <c r="G178" s="19" t="s">
        <v>471</v>
      </c>
      <c r="H178" s="40" t="s">
        <v>22</v>
      </c>
      <c r="I178" s="19" t="s">
        <v>472</v>
      </c>
      <c r="J178" s="21" t="s">
        <v>468</v>
      </c>
      <c r="K178" s="25">
        <v>38</v>
      </c>
      <c r="L178" s="23" t="s">
        <v>18</v>
      </c>
      <c r="M178" s="24">
        <v>3700654277892</v>
      </c>
    </row>
    <row r="179" spans="1:13" x14ac:dyDescent="0.25">
      <c r="A179" s="14" t="s">
        <v>234</v>
      </c>
      <c r="B179" s="16" t="s">
        <v>473</v>
      </c>
      <c r="C179" s="96">
        <v>5.0199999999999996</v>
      </c>
      <c r="D179" s="95">
        <v>0.02</v>
      </c>
      <c r="E179" s="137">
        <f t="shared" si="5"/>
        <v>14.047999999999998</v>
      </c>
      <c r="F179" s="18" t="s">
        <v>474</v>
      </c>
      <c r="G179" s="19" t="s">
        <v>475</v>
      </c>
      <c r="H179" s="38" t="s">
        <v>22</v>
      </c>
      <c r="I179" s="19" t="s">
        <v>476</v>
      </c>
      <c r="J179" s="21" t="s">
        <v>468</v>
      </c>
      <c r="K179" s="25">
        <v>38</v>
      </c>
      <c r="L179" s="23" t="s">
        <v>18</v>
      </c>
      <c r="M179" s="24">
        <v>3700654277908</v>
      </c>
    </row>
    <row r="180" spans="1:13" x14ac:dyDescent="0.25">
      <c r="A180" s="14" t="s">
        <v>234</v>
      </c>
      <c r="B180" s="16" t="s">
        <v>477</v>
      </c>
      <c r="C180" s="96">
        <v>5.0199999999999996</v>
      </c>
      <c r="D180" s="95">
        <v>0.02</v>
      </c>
      <c r="E180" s="137">
        <f t="shared" si="5"/>
        <v>14.047999999999998</v>
      </c>
      <c r="F180" s="18" t="s">
        <v>478</v>
      </c>
      <c r="G180" s="19" t="s">
        <v>307</v>
      </c>
      <c r="H180" s="38" t="s">
        <v>22</v>
      </c>
      <c r="I180" s="19" t="s">
        <v>308</v>
      </c>
      <c r="J180" s="21" t="s">
        <v>468</v>
      </c>
      <c r="K180" s="25">
        <v>38</v>
      </c>
      <c r="L180" s="23" t="s">
        <v>18</v>
      </c>
      <c r="M180" s="24">
        <v>3700654277915</v>
      </c>
    </row>
    <row r="181" spans="1:13" x14ac:dyDescent="0.25">
      <c r="A181" s="14" t="s">
        <v>234</v>
      </c>
      <c r="B181" s="16" t="s">
        <v>479</v>
      </c>
      <c r="C181" s="96">
        <v>5.0199999999999996</v>
      </c>
      <c r="D181" s="95">
        <v>0.02</v>
      </c>
      <c r="E181" s="137">
        <f t="shared" si="5"/>
        <v>14.047999999999998</v>
      </c>
      <c r="F181" s="18" t="s">
        <v>480</v>
      </c>
      <c r="G181" s="19" t="s">
        <v>481</v>
      </c>
      <c r="H181" s="38" t="s">
        <v>22</v>
      </c>
      <c r="I181" s="19" t="s">
        <v>482</v>
      </c>
      <c r="J181" s="21" t="s">
        <v>468</v>
      </c>
      <c r="K181" s="25">
        <v>38</v>
      </c>
      <c r="L181" s="23" t="s">
        <v>18</v>
      </c>
      <c r="M181" s="24">
        <v>3700654277991</v>
      </c>
    </row>
    <row r="182" spans="1:13" x14ac:dyDescent="0.25">
      <c r="A182" s="14" t="s">
        <v>234</v>
      </c>
      <c r="B182" s="16" t="s">
        <v>483</v>
      </c>
      <c r="C182" s="96">
        <v>5.0199999999999996</v>
      </c>
      <c r="D182" s="95">
        <v>0.02</v>
      </c>
      <c r="E182" s="137">
        <f t="shared" si="5"/>
        <v>14.047999999999998</v>
      </c>
      <c r="F182" s="18" t="s">
        <v>484</v>
      </c>
      <c r="G182" s="19" t="s">
        <v>31</v>
      </c>
      <c r="H182" s="27" t="s">
        <v>22</v>
      </c>
      <c r="I182" s="19" t="s">
        <v>32</v>
      </c>
      <c r="J182" s="21" t="s">
        <v>468</v>
      </c>
      <c r="K182" s="25">
        <v>38</v>
      </c>
      <c r="L182" s="23" t="s">
        <v>18</v>
      </c>
      <c r="M182" s="24">
        <v>3700654277922</v>
      </c>
    </row>
    <row r="183" spans="1:13" x14ac:dyDescent="0.25">
      <c r="A183" s="14" t="s">
        <v>234</v>
      </c>
      <c r="B183" s="16" t="s">
        <v>485</v>
      </c>
      <c r="C183" s="96">
        <v>5.0199999999999996</v>
      </c>
      <c r="D183" s="95">
        <v>0.02</v>
      </c>
      <c r="E183" s="137">
        <f t="shared" si="5"/>
        <v>14.047999999999998</v>
      </c>
      <c r="F183" s="18" t="s">
        <v>486</v>
      </c>
      <c r="G183" s="19" t="s">
        <v>313</v>
      </c>
      <c r="H183" s="20" t="s">
        <v>22</v>
      </c>
      <c r="I183" s="19" t="s">
        <v>314</v>
      </c>
      <c r="J183" s="21" t="s">
        <v>468</v>
      </c>
      <c r="K183" s="25">
        <v>38</v>
      </c>
      <c r="L183" s="23" t="s">
        <v>18</v>
      </c>
      <c r="M183" s="24">
        <v>3700654277939</v>
      </c>
    </row>
    <row r="184" spans="1:13" x14ac:dyDescent="0.25">
      <c r="A184" s="14" t="s">
        <v>234</v>
      </c>
      <c r="B184" s="16" t="s">
        <v>487</v>
      </c>
      <c r="C184" s="96">
        <v>5.0199999999999996</v>
      </c>
      <c r="D184" s="95">
        <v>0.02</v>
      </c>
      <c r="E184" s="137">
        <f t="shared" si="5"/>
        <v>14.047999999999998</v>
      </c>
      <c r="F184" s="18" t="s">
        <v>488</v>
      </c>
      <c r="G184" s="19" t="s">
        <v>250</v>
      </c>
      <c r="H184" s="20" t="s">
        <v>22</v>
      </c>
      <c r="I184" s="19" t="s">
        <v>288</v>
      </c>
      <c r="J184" s="21" t="s">
        <v>468</v>
      </c>
      <c r="K184" s="25">
        <v>38</v>
      </c>
      <c r="L184" s="23" t="s">
        <v>18</v>
      </c>
      <c r="M184" s="24">
        <v>3700654277946</v>
      </c>
    </row>
    <row r="185" spans="1:13" x14ac:dyDescent="0.25">
      <c r="A185" s="14" t="s">
        <v>234</v>
      </c>
      <c r="B185" s="16" t="s">
        <v>489</v>
      </c>
      <c r="C185" s="96">
        <v>5.0199999999999996</v>
      </c>
      <c r="D185" s="95">
        <v>0.02</v>
      </c>
      <c r="E185" s="137">
        <f t="shared" si="5"/>
        <v>14.047999999999998</v>
      </c>
      <c r="F185" s="18" t="s">
        <v>490</v>
      </c>
      <c r="G185" s="19" t="s">
        <v>254</v>
      </c>
      <c r="H185" s="34" t="s">
        <v>22</v>
      </c>
      <c r="I185" s="19" t="s">
        <v>255</v>
      </c>
      <c r="J185" s="21" t="s">
        <v>468</v>
      </c>
      <c r="K185" s="25">
        <v>38</v>
      </c>
      <c r="L185" s="23" t="s">
        <v>18</v>
      </c>
      <c r="M185" s="24">
        <v>3700654277953</v>
      </c>
    </row>
    <row r="186" spans="1:13" x14ac:dyDescent="0.25">
      <c r="A186" s="14" t="s">
        <v>234</v>
      </c>
      <c r="B186" s="16" t="s">
        <v>491</v>
      </c>
      <c r="C186" s="96">
        <v>5.0199999999999996</v>
      </c>
      <c r="D186" s="95">
        <v>0.02</v>
      </c>
      <c r="E186" s="137">
        <f t="shared" si="5"/>
        <v>14.047999999999998</v>
      </c>
      <c r="F186" s="18" t="s">
        <v>492</v>
      </c>
      <c r="G186" s="19" t="s">
        <v>259</v>
      </c>
      <c r="H186" s="35" t="s">
        <v>22</v>
      </c>
      <c r="I186" s="19" t="s">
        <v>260</v>
      </c>
      <c r="J186" s="21" t="s">
        <v>468</v>
      </c>
      <c r="K186" s="25">
        <v>38</v>
      </c>
      <c r="L186" s="23" t="s">
        <v>18</v>
      </c>
      <c r="M186" s="24">
        <v>3700654277960</v>
      </c>
    </row>
    <row r="187" spans="1:13" x14ac:dyDescent="0.25">
      <c r="A187" s="14" t="s">
        <v>234</v>
      </c>
      <c r="B187" s="16" t="s">
        <v>493</v>
      </c>
      <c r="C187" s="96">
        <v>5.0199999999999996</v>
      </c>
      <c r="D187" s="95">
        <v>0.02</v>
      </c>
      <c r="E187" s="137">
        <f t="shared" si="5"/>
        <v>14.047999999999998</v>
      </c>
      <c r="F187" s="18" t="s">
        <v>494</v>
      </c>
      <c r="G187" s="19" t="s">
        <v>263</v>
      </c>
      <c r="H187" s="36" t="s">
        <v>22</v>
      </c>
      <c r="I187" s="19" t="s">
        <v>264</v>
      </c>
      <c r="J187" s="21" t="s">
        <v>468</v>
      </c>
      <c r="K187" s="25">
        <v>38</v>
      </c>
      <c r="L187" s="23" t="s">
        <v>18</v>
      </c>
      <c r="M187" s="24">
        <v>3700654277977</v>
      </c>
    </row>
    <row r="188" spans="1:13" x14ac:dyDescent="0.25">
      <c r="A188" s="14" t="s">
        <v>234</v>
      </c>
      <c r="B188" s="16" t="s">
        <v>495</v>
      </c>
      <c r="C188" s="96">
        <v>5.0199999999999996</v>
      </c>
      <c r="D188" s="95">
        <v>0.02</v>
      </c>
      <c r="E188" s="137">
        <f>SUM(C188+D188)*1.2 + 8</f>
        <v>14.047999999999998</v>
      </c>
      <c r="F188" s="18" t="s">
        <v>496</v>
      </c>
      <c r="G188" s="19" t="s">
        <v>36</v>
      </c>
      <c r="H188" s="28" t="s">
        <v>22</v>
      </c>
      <c r="I188" s="19" t="s">
        <v>37</v>
      </c>
      <c r="J188" s="21" t="s">
        <v>468</v>
      </c>
      <c r="K188" s="25">
        <v>38</v>
      </c>
      <c r="L188" s="23" t="s">
        <v>18</v>
      </c>
      <c r="M188" s="24">
        <v>3700654277984</v>
      </c>
    </row>
    <row r="189" spans="1:13" x14ac:dyDescent="0.25">
      <c r="A189" s="14" t="s">
        <v>234</v>
      </c>
      <c r="B189" s="16" t="s">
        <v>497</v>
      </c>
      <c r="C189" s="96">
        <v>0.92</v>
      </c>
      <c r="D189" s="95">
        <v>0.02</v>
      </c>
      <c r="E189" s="137">
        <f t="shared" si="4"/>
        <v>5.1280000000000001</v>
      </c>
      <c r="F189" s="18" t="s">
        <v>498</v>
      </c>
      <c r="G189" s="19" t="s">
        <v>21</v>
      </c>
      <c r="H189" s="20" t="s">
        <v>22</v>
      </c>
      <c r="I189" s="19" t="s">
        <v>23</v>
      </c>
      <c r="J189" s="21" t="s">
        <v>499</v>
      </c>
      <c r="K189" s="25">
        <v>13</v>
      </c>
      <c r="L189" s="23" t="s">
        <v>18</v>
      </c>
      <c r="M189" s="24">
        <v>3700654277786</v>
      </c>
    </row>
    <row r="190" spans="1:13" x14ac:dyDescent="0.25">
      <c r="A190" s="14" t="s">
        <v>234</v>
      </c>
      <c r="B190" s="16" t="s">
        <v>500</v>
      </c>
      <c r="C190" s="96">
        <v>1.02</v>
      </c>
      <c r="D190" s="95">
        <v>0.02</v>
      </c>
      <c r="E190" s="137">
        <f t="shared" si="4"/>
        <v>5.2480000000000002</v>
      </c>
      <c r="F190" s="18" t="s">
        <v>501</v>
      </c>
      <c r="G190" s="19" t="s">
        <v>27</v>
      </c>
      <c r="H190" s="26" t="s">
        <v>22</v>
      </c>
      <c r="I190" s="19" t="s">
        <v>28</v>
      </c>
      <c r="J190" s="21" t="s">
        <v>499</v>
      </c>
      <c r="K190" s="25">
        <v>13</v>
      </c>
      <c r="L190" s="23" t="s">
        <v>18</v>
      </c>
      <c r="M190" s="24">
        <v>3700654277793</v>
      </c>
    </row>
    <row r="191" spans="1:13" x14ac:dyDescent="0.25">
      <c r="A191" s="14" t="s">
        <v>234</v>
      </c>
      <c r="B191" s="16" t="s">
        <v>502</v>
      </c>
      <c r="C191" s="96">
        <v>1.02</v>
      </c>
      <c r="D191" s="95">
        <v>0.02</v>
      </c>
      <c r="E191" s="137">
        <f t="shared" si="4"/>
        <v>5.2480000000000002</v>
      </c>
      <c r="F191" s="18" t="s">
        <v>503</v>
      </c>
      <c r="G191" s="19" t="s">
        <v>31</v>
      </c>
      <c r="H191" s="27" t="s">
        <v>22</v>
      </c>
      <c r="I191" s="19" t="s">
        <v>32</v>
      </c>
      <c r="J191" s="21" t="s">
        <v>499</v>
      </c>
      <c r="K191" s="25">
        <v>13</v>
      </c>
      <c r="L191" s="23" t="s">
        <v>18</v>
      </c>
      <c r="M191" s="24">
        <v>3700654277823</v>
      </c>
    </row>
    <row r="192" spans="1:13" x14ac:dyDescent="0.25">
      <c r="A192" s="14" t="s">
        <v>234</v>
      </c>
      <c r="B192" s="16" t="s">
        <v>504</v>
      </c>
      <c r="C192" s="96">
        <v>1.02</v>
      </c>
      <c r="D192" s="95">
        <v>0.02</v>
      </c>
      <c r="E192" s="137">
        <f t="shared" si="4"/>
        <v>5.2480000000000002</v>
      </c>
      <c r="F192" s="18" t="s">
        <v>505</v>
      </c>
      <c r="G192" s="19" t="s">
        <v>36</v>
      </c>
      <c r="H192" s="28" t="s">
        <v>22</v>
      </c>
      <c r="I192" s="19" t="s">
        <v>37</v>
      </c>
      <c r="J192" s="21" t="s">
        <v>499</v>
      </c>
      <c r="K192" s="25">
        <v>13</v>
      </c>
      <c r="L192" s="23" t="s">
        <v>18</v>
      </c>
      <c r="M192" s="24">
        <v>3700654277854</v>
      </c>
    </row>
    <row r="193" spans="1:13" x14ac:dyDescent="0.25">
      <c r="A193" s="14" t="s">
        <v>234</v>
      </c>
      <c r="B193" s="16" t="s">
        <v>506</v>
      </c>
      <c r="C193" s="96">
        <v>0.92</v>
      </c>
      <c r="D193" s="95">
        <v>0.02</v>
      </c>
      <c r="E193" s="137">
        <f t="shared" si="4"/>
        <v>5.1280000000000001</v>
      </c>
      <c r="F193" s="18" t="s">
        <v>507</v>
      </c>
      <c r="G193" s="19" t="s">
        <v>307</v>
      </c>
      <c r="H193" s="38" t="s">
        <v>22</v>
      </c>
      <c r="I193" s="19" t="s">
        <v>308</v>
      </c>
      <c r="J193" s="21" t="s">
        <v>499</v>
      </c>
      <c r="K193" s="25">
        <v>13</v>
      </c>
      <c r="L193" s="23" t="s">
        <v>18</v>
      </c>
      <c r="M193" s="24">
        <v>3700654277809</v>
      </c>
    </row>
    <row r="194" spans="1:13" x14ac:dyDescent="0.25">
      <c r="A194" s="14" t="s">
        <v>234</v>
      </c>
      <c r="B194" s="16" t="s">
        <v>508</v>
      </c>
      <c r="C194" s="96">
        <v>1.02</v>
      </c>
      <c r="D194" s="95">
        <v>0.02</v>
      </c>
      <c r="E194" s="137">
        <f t="shared" si="4"/>
        <v>5.2480000000000002</v>
      </c>
      <c r="F194" s="18" t="s">
        <v>509</v>
      </c>
      <c r="G194" s="19" t="s">
        <v>481</v>
      </c>
      <c r="H194" s="38" t="s">
        <v>22</v>
      </c>
      <c r="I194" s="19" t="s">
        <v>482</v>
      </c>
      <c r="J194" s="21" t="s">
        <v>499</v>
      </c>
      <c r="K194" s="25">
        <v>13</v>
      </c>
      <c r="L194" s="23" t="s">
        <v>18</v>
      </c>
      <c r="M194" s="24">
        <v>3700654277816</v>
      </c>
    </row>
    <row r="195" spans="1:13" x14ac:dyDescent="0.25">
      <c r="A195" s="14" t="s">
        <v>234</v>
      </c>
      <c r="B195" s="16" t="s">
        <v>510</v>
      </c>
      <c r="C195" s="96">
        <v>0.92</v>
      </c>
      <c r="D195" s="95">
        <v>0.02</v>
      </c>
      <c r="E195" s="137">
        <f t="shared" si="4"/>
        <v>5.1280000000000001</v>
      </c>
      <c r="F195" s="18" t="s">
        <v>511</v>
      </c>
      <c r="G195" s="19" t="s">
        <v>254</v>
      </c>
      <c r="H195" s="34" t="s">
        <v>22</v>
      </c>
      <c r="I195" s="19" t="s">
        <v>255</v>
      </c>
      <c r="J195" s="21" t="s">
        <v>499</v>
      </c>
      <c r="K195" s="25">
        <v>13</v>
      </c>
      <c r="L195" s="23" t="s">
        <v>18</v>
      </c>
      <c r="M195" s="24">
        <v>3700654277830</v>
      </c>
    </row>
    <row r="196" spans="1:13" x14ac:dyDescent="0.25">
      <c r="A196" s="14" t="s">
        <v>234</v>
      </c>
      <c r="B196" s="16" t="s">
        <v>512</v>
      </c>
      <c r="C196" s="96">
        <v>1.02</v>
      </c>
      <c r="D196" s="95">
        <v>0.02</v>
      </c>
      <c r="E196" s="137">
        <f t="shared" ref="E196:E259" si="6">SUM(C196+D196)*1.2 + 4</f>
        <v>5.2480000000000002</v>
      </c>
      <c r="F196" s="18" t="s">
        <v>513</v>
      </c>
      <c r="G196" s="19" t="s">
        <v>259</v>
      </c>
      <c r="H196" s="35" t="s">
        <v>22</v>
      </c>
      <c r="I196" s="19" t="s">
        <v>260</v>
      </c>
      <c r="J196" s="21" t="s">
        <v>499</v>
      </c>
      <c r="K196" s="25">
        <v>13</v>
      </c>
      <c r="L196" s="23" t="s">
        <v>18</v>
      </c>
      <c r="M196" s="24">
        <v>3700654277847</v>
      </c>
    </row>
    <row r="197" spans="1:13" x14ac:dyDescent="0.25">
      <c r="A197" s="14" t="s">
        <v>234</v>
      </c>
      <c r="B197" s="16" t="s">
        <v>514</v>
      </c>
      <c r="C197" s="96">
        <v>1.22</v>
      </c>
      <c r="D197" s="95">
        <v>0.02</v>
      </c>
      <c r="E197" s="137">
        <f t="shared" si="6"/>
        <v>5.4879999999999995</v>
      </c>
      <c r="F197" s="18" t="s">
        <v>515</v>
      </c>
      <c r="G197" s="19" t="s">
        <v>471</v>
      </c>
      <c r="H197" s="40" t="s">
        <v>22</v>
      </c>
      <c r="I197" s="19" t="s">
        <v>472</v>
      </c>
      <c r="J197" s="21" t="s">
        <v>516</v>
      </c>
      <c r="K197" s="25">
        <v>14</v>
      </c>
      <c r="L197" s="23" t="s">
        <v>18</v>
      </c>
      <c r="M197" s="24">
        <v>3700654275447</v>
      </c>
    </row>
    <row r="198" spans="1:13" x14ac:dyDescent="0.25">
      <c r="A198" s="14" t="s">
        <v>234</v>
      </c>
      <c r="B198" s="16" t="s">
        <v>517</v>
      </c>
      <c r="C198" s="96">
        <v>1.32</v>
      </c>
      <c r="D198" s="95">
        <v>0.02</v>
      </c>
      <c r="E198" s="137">
        <f t="shared" si="6"/>
        <v>5.6080000000000005</v>
      </c>
      <c r="F198" s="18" t="s">
        <v>518</v>
      </c>
      <c r="G198" s="19" t="s">
        <v>307</v>
      </c>
      <c r="H198" s="38" t="s">
        <v>22</v>
      </c>
      <c r="I198" s="19" t="s">
        <v>308</v>
      </c>
      <c r="J198" s="21" t="s">
        <v>516</v>
      </c>
      <c r="K198" s="25">
        <v>14</v>
      </c>
      <c r="L198" s="23" t="s">
        <v>18</v>
      </c>
      <c r="M198" s="24">
        <v>3700654275454</v>
      </c>
    </row>
    <row r="199" spans="1:13" x14ac:dyDescent="0.25">
      <c r="A199" s="14" t="s">
        <v>234</v>
      </c>
      <c r="B199" s="16" t="s">
        <v>519</v>
      </c>
      <c r="C199" s="96">
        <v>1.32</v>
      </c>
      <c r="D199" s="95">
        <v>0.02</v>
      </c>
      <c r="E199" s="137">
        <f t="shared" si="6"/>
        <v>5.6080000000000005</v>
      </c>
      <c r="F199" s="18" t="s">
        <v>520</v>
      </c>
      <c r="G199" s="19" t="s">
        <v>31</v>
      </c>
      <c r="H199" s="27" t="s">
        <v>22</v>
      </c>
      <c r="I199" s="19" t="s">
        <v>32</v>
      </c>
      <c r="J199" s="21" t="s">
        <v>521</v>
      </c>
      <c r="K199" s="25">
        <v>14</v>
      </c>
      <c r="L199" s="23" t="s">
        <v>18</v>
      </c>
      <c r="M199" s="24">
        <v>3700654277861</v>
      </c>
    </row>
    <row r="200" spans="1:13" x14ac:dyDescent="0.25">
      <c r="A200" s="14" t="s">
        <v>234</v>
      </c>
      <c r="B200" s="16" t="s">
        <v>522</v>
      </c>
      <c r="C200" s="96">
        <v>1.32</v>
      </c>
      <c r="D200" s="95">
        <v>0.02</v>
      </c>
      <c r="E200" s="137">
        <f t="shared" si="6"/>
        <v>5.6080000000000005</v>
      </c>
      <c r="F200" s="18" t="s">
        <v>523</v>
      </c>
      <c r="G200" s="19" t="s">
        <v>313</v>
      </c>
      <c r="H200" s="20" t="s">
        <v>22</v>
      </c>
      <c r="I200" s="19" t="s">
        <v>314</v>
      </c>
      <c r="J200" s="21" t="s">
        <v>516</v>
      </c>
      <c r="K200" s="25">
        <v>14</v>
      </c>
      <c r="L200" s="23" t="s">
        <v>18</v>
      </c>
      <c r="M200" s="24">
        <v>3700654275461</v>
      </c>
    </row>
    <row r="201" spans="1:13" x14ac:dyDescent="0.25">
      <c r="A201" s="14" t="s">
        <v>234</v>
      </c>
      <c r="B201" s="16" t="s">
        <v>524</v>
      </c>
      <c r="C201" s="96">
        <v>1.32</v>
      </c>
      <c r="D201" s="95">
        <v>0.02</v>
      </c>
      <c r="E201" s="137">
        <f t="shared" si="6"/>
        <v>5.6080000000000005</v>
      </c>
      <c r="F201" s="18" t="s">
        <v>525</v>
      </c>
      <c r="G201" s="19" t="s">
        <v>250</v>
      </c>
      <c r="H201" s="20" t="s">
        <v>22</v>
      </c>
      <c r="I201" s="19" t="s">
        <v>288</v>
      </c>
      <c r="J201" s="21" t="s">
        <v>516</v>
      </c>
      <c r="K201" s="25">
        <v>14</v>
      </c>
      <c r="L201" s="23" t="s">
        <v>18</v>
      </c>
      <c r="M201" s="24">
        <v>3700654275478</v>
      </c>
    </row>
    <row r="202" spans="1:13" x14ac:dyDescent="0.25">
      <c r="A202" s="14" t="s">
        <v>234</v>
      </c>
      <c r="B202" s="16" t="s">
        <v>526</v>
      </c>
      <c r="C202" s="96">
        <v>1.32</v>
      </c>
      <c r="D202" s="95">
        <v>0.02</v>
      </c>
      <c r="E202" s="137">
        <f t="shared" si="6"/>
        <v>5.6080000000000005</v>
      </c>
      <c r="F202" s="18" t="s">
        <v>527</v>
      </c>
      <c r="G202" s="19" t="s">
        <v>254</v>
      </c>
      <c r="H202" s="34" t="s">
        <v>22</v>
      </c>
      <c r="I202" s="19" t="s">
        <v>255</v>
      </c>
      <c r="J202" s="21" t="s">
        <v>516</v>
      </c>
      <c r="K202" s="25">
        <v>14</v>
      </c>
      <c r="L202" s="23" t="s">
        <v>18</v>
      </c>
      <c r="M202" s="24">
        <v>3700654275485</v>
      </c>
    </row>
    <row r="203" spans="1:13" x14ac:dyDescent="0.25">
      <c r="A203" s="14" t="s">
        <v>234</v>
      </c>
      <c r="B203" s="16" t="s">
        <v>528</v>
      </c>
      <c r="C203" s="96">
        <v>1.32</v>
      </c>
      <c r="D203" s="95">
        <v>0.02</v>
      </c>
      <c r="E203" s="137">
        <f t="shared" si="6"/>
        <v>5.6080000000000005</v>
      </c>
      <c r="F203" s="18" t="s">
        <v>529</v>
      </c>
      <c r="G203" s="19" t="s">
        <v>259</v>
      </c>
      <c r="H203" s="35" t="s">
        <v>22</v>
      </c>
      <c r="I203" s="19" t="s">
        <v>260</v>
      </c>
      <c r="J203" s="21" t="s">
        <v>516</v>
      </c>
      <c r="K203" s="25">
        <v>14</v>
      </c>
      <c r="L203" s="23" t="s">
        <v>18</v>
      </c>
      <c r="M203" s="24">
        <v>3700654275492</v>
      </c>
    </row>
    <row r="204" spans="1:13" x14ac:dyDescent="0.25">
      <c r="A204" s="14" t="s">
        <v>234</v>
      </c>
      <c r="B204" s="16" t="s">
        <v>530</v>
      </c>
      <c r="C204" s="96">
        <v>1.32</v>
      </c>
      <c r="D204" s="95">
        <v>0.02</v>
      </c>
      <c r="E204" s="137">
        <f t="shared" si="6"/>
        <v>5.6080000000000005</v>
      </c>
      <c r="F204" s="18" t="s">
        <v>531</v>
      </c>
      <c r="G204" s="19" t="s">
        <v>263</v>
      </c>
      <c r="H204" s="36" t="s">
        <v>22</v>
      </c>
      <c r="I204" s="19" t="s">
        <v>264</v>
      </c>
      <c r="J204" s="21" t="s">
        <v>516</v>
      </c>
      <c r="K204" s="25">
        <v>14</v>
      </c>
      <c r="L204" s="23" t="s">
        <v>18</v>
      </c>
      <c r="M204" s="24">
        <v>3700654275508</v>
      </c>
    </row>
    <row r="205" spans="1:13" x14ac:dyDescent="0.25">
      <c r="A205" s="14" t="s">
        <v>234</v>
      </c>
      <c r="B205" s="16" t="s">
        <v>532</v>
      </c>
      <c r="C205" s="96">
        <v>1.32</v>
      </c>
      <c r="D205" s="95">
        <v>0.02</v>
      </c>
      <c r="E205" s="137">
        <f t="shared" si="6"/>
        <v>5.6080000000000005</v>
      </c>
      <c r="F205" s="18" t="s">
        <v>533</v>
      </c>
      <c r="G205" s="19" t="s">
        <v>36</v>
      </c>
      <c r="H205" s="28" t="s">
        <v>22</v>
      </c>
      <c r="I205" s="19" t="s">
        <v>37</v>
      </c>
      <c r="J205" s="21" t="s">
        <v>516</v>
      </c>
      <c r="K205" s="25">
        <v>14</v>
      </c>
      <c r="L205" s="23" t="s">
        <v>18</v>
      </c>
      <c r="M205" s="24">
        <v>3700654275515</v>
      </c>
    </row>
    <row r="206" spans="1:13" x14ac:dyDescent="0.25">
      <c r="A206" s="14" t="s">
        <v>534</v>
      </c>
      <c r="B206" s="16" t="s">
        <v>535</v>
      </c>
      <c r="C206" s="96">
        <v>1.1200000000000001</v>
      </c>
      <c r="D206" s="95">
        <v>0.02</v>
      </c>
      <c r="E206" s="137">
        <f t="shared" si="6"/>
        <v>5.3680000000000003</v>
      </c>
      <c r="F206" s="18" t="s">
        <v>536</v>
      </c>
      <c r="G206" s="19" t="s">
        <v>21</v>
      </c>
      <c r="H206" s="20" t="s">
        <v>22</v>
      </c>
      <c r="I206" s="19" t="s">
        <v>23</v>
      </c>
      <c r="J206" s="21" t="s">
        <v>537</v>
      </c>
      <c r="K206" s="25">
        <v>9.3000000000000007</v>
      </c>
      <c r="L206" s="23">
        <v>360</v>
      </c>
      <c r="M206" s="24">
        <v>3700654211957</v>
      </c>
    </row>
    <row r="207" spans="1:13" x14ac:dyDescent="0.25">
      <c r="A207" s="14" t="s">
        <v>534</v>
      </c>
      <c r="B207" s="16" t="s">
        <v>538</v>
      </c>
      <c r="C207" s="96">
        <v>1.1200000000000001</v>
      </c>
      <c r="D207" s="95">
        <v>0.02</v>
      </c>
      <c r="E207" s="137">
        <f t="shared" si="6"/>
        <v>5.3680000000000003</v>
      </c>
      <c r="F207" s="18" t="s">
        <v>539</v>
      </c>
      <c r="G207" s="19" t="s">
        <v>332</v>
      </c>
      <c r="H207" s="20" t="s">
        <v>363</v>
      </c>
      <c r="I207" s="19" t="s">
        <v>364</v>
      </c>
      <c r="J207" s="21" t="s">
        <v>537</v>
      </c>
      <c r="K207" s="25">
        <v>11.1</v>
      </c>
      <c r="L207" s="23">
        <v>340</v>
      </c>
      <c r="M207" s="24">
        <v>3700654213456</v>
      </c>
    </row>
    <row r="208" spans="1:13" x14ac:dyDescent="0.25">
      <c r="A208" s="14" t="s">
        <v>534</v>
      </c>
      <c r="B208" s="16" t="s">
        <v>540</v>
      </c>
      <c r="C208" s="96">
        <v>1.62</v>
      </c>
      <c r="D208" s="95">
        <v>0.02</v>
      </c>
      <c r="E208" s="137">
        <f t="shared" si="6"/>
        <v>5.968</v>
      </c>
      <c r="F208" s="18" t="s">
        <v>541</v>
      </c>
      <c r="G208" s="19" t="s">
        <v>21</v>
      </c>
      <c r="H208" s="20" t="s">
        <v>22</v>
      </c>
      <c r="I208" s="19" t="s">
        <v>23</v>
      </c>
      <c r="J208" s="21" t="s">
        <v>542</v>
      </c>
      <c r="K208" s="25">
        <v>9</v>
      </c>
      <c r="L208" s="23">
        <v>750</v>
      </c>
      <c r="M208" s="24">
        <v>3700654256989</v>
      </c>
    </row>
    <row r="209" spans="1:13" x14ac:dyDescent="0.25">
      <c r="A209" s="14" t="s">
        <v>534</v>
      </c>
      <c r="B209" s="16" t="s">
        <v>543</v>
      </c>
      <c r="C209" s="96">
        <v>1.62</v>
      </c>
      <c r="D209" s="95">
        <v>0.02</v>
      </c>
      <c r="E209" s="137">
        <f t="shared" si="6"/>
        <v>5.968</v>
      </c>
      <c r="F209" s="18" t="s">
        <v>544</v>
      </c>
      <c r="G209" s="19" t="s">
        <v>27</v>
      </c>
      <c r="H209" s="26" t="s">
        <v>22</v>
      </c>
      <c r="I209" s="19" t="s">
        <v>28</v>
      </c>
      <c r="J209" s="21" t="s">
        <v>542</v>
      </c>
      <c r="K209" s="25">
        <v>11</v>
      </c>
      <c r="L209" s="23">
        <v>700</v>
      </c>
      <c r="M209" s="24">
        <v>3700654256996</v>
      </c>
    </row>
    <row r="210" spans="1:13" x14ac:dyDescent="0.25">
      <c r="A210" s="14" t="s">
        <v>534</v>
      </c>
      <c r="B210" s="16" t="s">
        <v>545</v>
      </c>
      <c r="C210" s="96">
        <v>1.62</v>
      </c>
      <c r="D210" s="95">
        <v>0.02</v>
      </c>
      <c r="E210" s="137">
        <f t="shared" si="6"/>
        <v>5.968</v>
      </c>
      <c r="F210" s="18" t="s">
        <v>546</v>
      </c>
      <c r="G210" s="19" t="s">
        <v>31</v>
      </c>
      <c r="H210" s="27" t="s">
        <v>22</v>
      </c>
      <c r="I210" s="19" t="s">
        <v>32</v>
      </c>
      <c r="J210" s="21" t="s">
        <v>542</v>
      </c>
      <c r="K210" s="25">
        <v>11</v>
      </c>
      <c r="L210" s="23">
        <v>700</v>
      </c>
      <c r="M210" s="24">
        <v>3700654257009</v>
      </c>
    </row>
    <row r="211" spans="1:13" x14ac:dyDescent="0.25">
      <c r="A211" s="14" t="s">
        <v>534</v>
      </c>
      <c r="B211" s="16" t="s">
        <v>547</v>
      </c>
      <c r="C211" s="96">
        <v>1.62</v>
      </c>
      <c r="D211" s="95">
        <v>0.02</v>
      </c>
      <c r="E211" s="137">
        <f t="shared" si="6"/>
        <v>5.968</v>
      </c>
      <c r="F211" s="18" t="s">
        <v>548</v>
      </c>
      <c r="G211" s="19" t="s">
        <v>36</v>
      </c>
      <c r="H211" s="28" t="s">
        <v>22</v>
      </c>
      <c r="I211" s="19" t="s">
        <v>37</v>
      </c>
      <c r="J211" s="21" t="s">
        <v>542</v>
      </c>
      <c r="K211" s="25">
        <v>11</v>
      </c>
      <c r="L211" s="23">
        <v>700</v>
      </c>
      <c r="M211" s="24">
        <v>3700654257016</v>
      </c>
    </row>
    <row r="212" spans="1:13" x14ac:dyDescent="0.25">
      <c r="A212" s="14" t="s">
        <v>549</v>
      </c>
      <c r="B212" s="16" t="s">
        <v>550</v>
      </c>
      <c r="C212" s="96">
        <v>0.74</v>
      </c>
      <c r="D212" s="95">
        <v>0.02</v>
      </c>
      <c r="E212" s="137">
        <f t="shared" si="6"/>
        <v>4.9119999999999999</v>
      </c>
      <c r="F212" s="18" t="s">
        <v>551</v>
      </c>
      <c r="G212" s="19" t="s">
        <v>552</v>
      </c>
      <c r="H212" s="20" t="s">
        <v>553</v>
      </c>
      <c r="I212" s="19" t="s">
        <v>554</v>
      </c>
      <c r="J212" s="21" t="s">
        <v>555</v>
      </c>
      <c r="K212" s="25">
        <v>66</v>
      </c>
      <c r="L212" s="23">
        <v>330</v>
      </c>
      <c r="M212" s="24">
        <v>3700654272606</v>
      </c>
    </row>
    <row r="213" spans="1:13" x14ac:dyDescent="0.25">
      <c r="A213" s="14" t="s">
        <v>549</v>
      </c>
      <c r="B213" s="16" t="s">
        <v>556</v>
      </c>
      <c r="C213" s="96">
        <v>0.74</v>
      </c>
      <c r="D213" s="95">
        <v>0.02</v>
      </c>
      <c r="E213" s="137">
        <f t="shared" si="6"/>
        <v>4.9119999999999999</v>
      </c>
      <c r="F213" s="18" t="s">
        <v>557</v>
      </c>
      <c r="G213" s="19" t="s">
        <v>21</v>
      </c>
      <c r="H213" s="20" t="s">
        <v>22</v>
      </c>
      <c r="I213" s="19" t="s">
        <v>23</v>
      </c>
      <c r="J213" s="21" t="s">
        <v>558</v>
      </c>
      <c r="K213" s="25">
        <v>34</v>
      </c>
      <c r="L213" s="23">
        <v>1200</v>
      </c>
      <c r="M213" s="24">
        <v>3700654259584</v>
      </c>
    </row>
    <row r="214" spans="1:13" x14ac:dyDescent="0.25">
      <c r="A214" s="14" t="s">
        <v>549</v>
      </c>
      <c r="B214" s="16" t="s">
        <v>559</v>
      </c>
      <c r="C214" s="96">
        <v>1.01</v>
      </c>
      <c r="D214" s="95">
        <v>0.02</v>
      </c>
      <c r="E214" s="137">
        <f t="shared" si="6"/>
        <v>5.2359999999999998</v>
      </c>
      <c r="F214" s="18" t="s">
        <v>557</v>
      </c>
      <c r="G214" s="19" t="s">
        <v>560</v>
      </c>
      <c r="H214" s="20" t="s">
        <v>363</v>
      </c>
      <c r="I214" s="19" t="s">
        <v>364</v>
      </c>
      <c r="J214" s="21" t="s">
        <v>558</v>
      </c>
      <c r="K214" s="25">
        <v>67</v>
      </c>
      <c r="L214" s="23">
        <v>570</v>
      </c>
      <c r="M214" s="24">
        <v>3700654259591</v>
      </c>
    </row>
    <row r="215" spans="1:13" x14ac:dyDescent="0.25">
      <c r="A215" s="14" t="s">
        <v>549</v>
      </c>
      <c r="B215" s="16" t="s">
        <v>561</v>
      </c>
      <c r="C215" s="96">
        <v>0.47000000000000003</v>
      </c>
      <c r="D215" s="95">
        <v>0.02</v>
      </c>
      <c r="E215" s="137">
        <f t="shared" si="6"/>
        <v>4.5880000000000001</v>
      </c>
      <c r="F215" s="18" t="s">
        <v>562</v>
      </c>
      <c r="G215" s="19" t="s">
        <v>21</v>
      </c>
      <c r="H215" s="20" t="s">
        <v>22</v>
      </c>
      <c r="I215" s="19" t="s">
        <v>23</v>
      </c>
      <c r="J215" s="21" t="s">
        <v>563</v>
      </c>
      <c r="K215" s="25">
        <v>16</v>
      </c>
      <c r="L215" s="23">
        <v>540</v>
      </c>
      <c r="M215" s="24">
        <v>3700654272613</v>
      </c>
    </row>
    <row r="216" spans="1:13" x14ac:dyDescent="0.25">
      <c r="A216" s="14" t="s">
        <v>549</v>
      </c>
      <c r="B216" s="16" t="s">
        <v>564</v>
      </c>
      <c r="C216" s="96">
        <v>0.74</v>
      </c>
      <c r="D216" s="95">
        <v>0.02</v>
      </c>
      <c r="E216" s="137">
        <f t="shared" si="6"/>
        <v>4.9119999999999999</v>
      </c>
      <c r="F216" s="18" t="s">
        <v>565</v>
      </c>
      <c r="G216" s="19" t="s">
        <v>552</v>
      </c>
      <c r="H216" s="20" t="s">
        <v>553</v>
      </c>
      <c r="I216" s="19" t="s">
        <v>554</v>
      </c>
      <c r="J216" s="21" t="s">
        <v>566</v>
      </c>
      <c r="K216" s="25">
        <v>46</v>
      </c>
      <c r="L216" s="23">
        <v>220</v>
      </c>
      <c r="M216" s="24">
        <v>3700654272620</v>
      </c>
    </row>
    <row r="217" spans="1:13" x14ac:dyDescent="0.25">
      <c r="A217" s="14" t="s">
        <v>549</v>
      </c>
      <c r="B217" s="16" t="s">
        <v>567</v>
      </c>
      <c r="C217" s="96">
        <v>1.37</v>
      </c>
      <c r="D217" s="95">
        <v>0.02</v>
      </c>
      <c r="E217" s="137">
        <f t="shared" si="6"/>
        <v>5.6680000000000001</v>
      </c>
      <c r="F217" s="18" t="s">
        <v>568</v>
      </c>
      <c r="G217" s="19" t="s">
        <v>552</v>
      </c>
      <c r="H217" s="20" t="s">
        <v>553</v>
      </c>
      <c r="I217" s="19" t="s">
        <v>554</v>
      </c>
      <c r="J217" s="21" t="s">
        <v>569</v>
      </c>
      <c r="K217" s="25">
        <v>66</v>
      </c>
      <c r="L217" s="23">
        <v>330</v>
      </c>
      <c r="M217" s="24">
        <v>3700654272637</v>
      </c>
    </row>
    <row r="218" spans="1:13" x14ac:dyDescent="0.25">
      <c r="A218" s="14" t="s">
        <v>549</v>
      </c>
      <c r="B218" s="16" t="s">
        <v>570</v>
      </c>
      <c r="C218" s="96">
        <v>0.52</v>
      </c>
      <c r="D218" s="95">
        <v>0.02</v>
      </c>
      <c r="E218" s="137">
        <f t="shared" si="6"/>
        <v>4.6479999999999997</v>
      </c>
      <c r="F218" s="18" t="s">
        <v>571</v>
      </c>
      <c r="G218" s="19" t="s">
        <v>21</v>
      </c>
      <c r="H218" s="20" t="s">
        <v>22</v>
      </c>
      <c r="I218" s="19" t="s">
        <v>23</v>
      </c>
      <c r="J218" s="21" t="s">
        <v>572</v>
      </c>
      <c r="K218" s="25">
        <v>17</v>
      </c>
      <c r="L218" s="23">
        <v>600</v>
      </c>
      <c r="M218" s="24">
        <v>3700654272644</v>
      </c>
    </row>
    <row r="219" spans="1:13" x14ac:dyDescent="0.25">
      <c r="A219" s="14" t="s">
        <v>549</v>
      </c>
      <c r="B219" s="16" t="s">
        <v>573</v>
      </c>
      <c r="C219" s="96">
        <v>0.57000000000000006</v>
      </c>
      <c r="D219" s="95">
        <v>0.02</v>
      </c>
      <c r="E219" s="137">
        <f t="shared" si="6"/>
        <v>4.7080000000000002</v>
      </c>
      <c r="F219" s="18" t="s">
        <v>574</v>
      </c>
      <c r="G219" s="19" t="s">
        <v>332</v>
      </c>
      <c r="H219" s="20" t="s">
        <v>363</v>
      </c>
      <c r="I219" s="19" t="s">
        <v>364</v>
      </c>
      <c r="J219" s="21" t="s">
        <v>572</v>
      </c>
      <c r="K219" s="25">
        <v>37</v>
      </c>
      <c r="L219" s="23">
        <v>300</v>
      </c>
      <c r="M219" s="24">
        <v>3700654272651</v>
      </c>
    </row>
    <row r="220" spans="1:13" x14ac:dyDescent="0.25">
      <c r="A220" s="14" t="s">
        <v>549</v>
      </c>
      <c r="B220" s="16" t="s">
        <v>575</v>
      </c>
      <c r="C220" s="96">
        <v>0.42000000000000004</v>
      </c>
      <c r="D220" s="95">
        <v>0.02</v>
      </c>
      <c r="E220" s="137">
        <f t="shared" si="6"/>
        <v>4.5280000000000005</v>
      </c>
      <c r="F220" s="18" t="s">
        <v>576</v>
      </c>
      <c r="G220" s="19" t="s">
        <v>21</v>
      </c>
      <c r="H220" s="20" t="s">
        <v>22</v>
      </c>
      <c r="I220" s="19" t="s">
        <v>23</v>
      </c>
      <c r="J220" s="21" t="s">
        <v>577</v>
      </c>
      <c r="K220" s="25">
        <v>24</v>
      </c>
      <c r="L220" s="23">
        <v>900</v>
      </c>
      <c r="M220" s="24">
        <v>3700654272668</v>
      </c>
    </row>
    <row r="221" spans="1:13" x14ac:dyDescent="0.25">
      <c r="A221" s="14" t="s">
        <v>549</v>
      </c>
      <c r="B221" s="16" t="s">
        <v>578</v>
      </c>
      <c r="C221" s="96">
        <v>0.52</v>
      </c>
      <c r="D221" s="95">
        <v>0.02</v>
      </c>
      <c r="E221" s="137">
        <f t="shared" si="6"/>
        <v>4.6479999999999997</v>
      </c>
      <c r="F221" s="18" t="s">
        <v>579</v>
      </c>
      <c r="G221" s="19" t="s">
        <v>332</v>
      </c>
      <c r="H221" s="20" t="s">
        <v>363</v>
      </c>
      <c r="I221" s="19" t="s">
        <v>364</v>
      </c>
      <c r="J221" s="21" t="s">
        <v>577</v>
      </c>
      <c r="K221" s="25">
        <v>35</v>
      </c>
      <c r="L221" s="23">
        <v>360</v>
      </c>
      <c r="M221" s="24">
        <v>3700654272675</v>
      </c>
    </row>
    <row r="222" spans="1:13" x14ac:dyDescent="0.25">
      <c r="A222" s="14" t="s">
        <v>549</v>
      </c>
      <c r="B222" s="16" t="s">
        <v>580</v>
      </c>
      <c r="C222" s="96">
        <v>0.72</v>
      </c>
      <c r="D222" s="95">
        <v>0.02</v>
      </c>
      <c r="E222" s="137">
        <f t="shared" si="6"/>
        <v>4.8879999999999999</v>
      </c>
      <c r="F222" s="18" t="s">
        <v>581</v>
      </c>
      <c r="G222" s="19" t="s">
        <v>552</v>
      </c>
      <c r="H222" s="20" t="s">
        <v>553</v>
      </c>
      <c r="I222" s="19" t="s">
        <v>554</v>
      </c>
      <c r="J222" s="21" t="s">
        <v>582</v>
      </c>
      <c r="K222" s="25">
        <v>46</v>
      </c>
      <c r="L222" s="23">
        <v>220</v>
      </c>
      <c r="M222" s="24">
        <v>3700654272699</v>
      </c>
    </row>
    <row r="223" spans="1:13" x14ac:dyDescent="0.25">
      <c r="A223" s="14" t="s">
        <v>549</v>
      </c>
      <c r="B223" s="16" t="s">
        <v>583</v>
      </c>
      <c r="C223" s="96">
        <v>0.52</v>
      </c>
      <c r="D223" s="95">
        <v>0.02</v>
      </c>
      <c r="E223" s="137">
        <f t="shared" si="6"/>
        <v>4.6479999999999997</v>
      </c>
      <c r="F223" s="18" t="s">
        <v>584</v>
      </c>
      <c r="G223" s="19" t="s">
        <v>21</v>
      </c>
      <c r="H223" s="20" t="s">
        <v>22</v>
      </c>
      <c r="I223" s="19" t="s">
        <v>23</v>
      </c>
      <c r="J223" s="21" t="s">
        <v>585</v>
      </c>
      <c r="K223" s="25">
        <v>17</v>
      </c>
      <c r="L223" s="23">
        <v>600</v>
      </c>
      <c r="M223" s="24">
        <v>3700654272705</v>
      </c>
    </row>
    <row r="224" spans="1:13" x14ac:dyDescent="0.25">
      <c r="A224" s="14" t="s">
        <v>549</v>
      </c>
      <c r="B224" s="16" t="s">
        <v>586</v>
      </c>
      <c r="C224" s="96">
        <v>0.72</v>
      </c>
      <c r="D224" s="95">
        <v>0.02</v>
      </c>
      <c r="E224" s="137">
        <f t="shared" si="6"/>
        <v>4.8879999999999999</v>
      </c>
      <c r="F224" s="18" t="s">
        <v>587</v>
      </c>
      <c r="G224" s="19" t="s">
        <v>332</v>
      </c>
      <c r="H224" s="20" t="s">
        <v>363</v>
      </c>
      <c r="I224" s="19" t="s">
        <v>364</v>
      </c>
      <c r="J224" s="21" t="s">
        <v>585</v>
      </c>
      <c r="K224" s="25">
        <v>37</v>
      </c>
      <c r="L224" s="23">
        <v>300</v>
      </c>
      <c r="M224" s="24">
        <v>3700654272712</v>
      </c>
    </row>
    <row r="225" spans="1:13" x14ac:dyDescent="0.25">
      <c r="A225" s="14" t="s">
        <v>549</v>
      </c>
      <c r="B225" s="16" t="s">
        <v>588</v>
      </c>
      <c r="C225" s="96">
        <v>0.32</v>
      </c>
      <c r="D225" s="95">
        <v>0.02</v>
      </c>
      <c r="E225" s="137">
        <f t="shared" si="6"/>
        <v>4.4080000000000004</v>
      </c>
      <c r="F225" s="18" t="s">
        <v>589</v>
      </c>
      <c r="G225" s="19" t="s">
        <v>21</v>
      </c>
      <c r="H225" s="20" t="s">
        <v>22</v>
      </c>
      <c r="I225" s="19" t="s">
        <v>23</v>
      </c>
      <c r="J225" s="21" t="s">
        <v>590</v>
      </c>
      <c r="K225" s="25">
        <v>10</v>
      </c>
      <c r="L225" s="23">
        <v>330</v>
      </c>
      <c r="M225" s="24">
        <v>3700654272729</v>
      </c>
    </row>
    <row r="226" spans="1:13" x14ac:dyDescent="0.25">
      <c r="A226" s="14" t="s">
        <v>549</v>
      </c>
      <c r="B226" s="16" t="s">
        <v>591</v>
      </c>
      <c r="C226" s="96">
        <v>1.27</v>
      </c>
      <c r="D226" s="95">
        <v>0.02</v>
      </c>
      <c r="E226" s="137">
        <f t="shared" si="6"/>
        <v>5.548</v>
      </c>
      <c r="F226" s="18" t="s">
        <v>592</v>
      </c>
      <c r="G226" s="19" t="s">
        <v>332</v>
      </c>
      <c r="H226" s="20" t="s">
        <v>363</v>
      </c>
      <c r="I226" s="19" t="s">
        <v>364</v>
      </c>
      <c r="J226" s="21" t="s">
        <v>593</v>
      </c>
      <c r="K226" s="25">
        <v>25</v>
      </c>
      <c r="L226" s="23">
        <v>180</v>
      </c>
      <c r="M226" s="24">
        <v>3700654272736</v>
      </c>
    </row>
    <row r="227" spans="1:13" x14ac:dyDescent="0.25">
      <c r="A227" s="14" t="s">
        <v>549</v>
      </c>
      <c r="B227" s="16" t="s">
        <v>594</v>
      </c>
      <c r="C227" s="96">
        <v>0.67</v>
      </c>
      <c r="D227" s="95">
        <v>0.02</v>
      </c>
      <c r="E227" s="137">
        <f t="shared" si="6"/>
        <v>4.8280000000000003</v>
      </c>
      <c r="F227" s="18" t="s">
        <v>595</v>
      </c>
      <c r="G227" s="19" t="s">
        <v>21</v>
      </c>
      <c r="H227" s="20" t="s">
        <v>22</v>
      </c>
      <c r="I227" s="19" t="s">
        <v>23</v>
      </c>
      <c r="J227" s="21" t="s">
        <v>596</v>
      </c>
      <c r="K227" s="25">
        <v>10</v>
      </c>
      <c r="L227" s="23">
        <v>220</v>
      </c>
      <c r="M227" s="24">
        <v>3700654272743</v>
      </c>
    </row>
    <row r="228" spans="1:13" x14ac:dyDescent="0.25">
      <c r="A228" s="14" t="s">
        <v>549</v>
      </c>
      <c r="B228" s="16" t="s">
        <v>597</v>
      </c>
      <c r="C228" s="96">
        <v>0.67</v>
      </c>
      <c r="D228" s="95">
        <v>0.02</v>
      </c>
      <c r="E228" s="137">
        <f t="shared" si="6"/>
        <v>4.8280000000000003</v>
      </c>
      <c r="F228" s="18" t="s">
        <v>598</v>
      </c>
      <c r="G228" s="19" t="s">
        <v>332</v>
      </c>
      <c r="H228" s="20" t="s">
        <v>363</v>
      </c>
      <c r="I228" s="19" t="s">
        <v>364</v>
      </c>
      <c r="J228" s="21" t="s">
        <v>596</v>
      </c>
      <c r="K228" s="25">
        <v>25</v>
      </c>
      <c r="L228" s="23">
        <v>180</v>
      </c>
      <c r="M228" s="24">
        <v>3700654272750</v>
      </c>
    </row>
    <row r="229" spans="1:13" x14ac:dyDescent="0.25">
      <c r="A229" s="41" t="s">
        <v>549</v>
      </c>
      <c r="B229" s="16" t="s">
        <v>599</v>
      </c>
      <c r="C229" s="96">
        <v>2.68</v>
      </c>
      <c r="D229" s="95">
        <v>0.02</v>
      </c>
      <c r="E229" s="137">
        <f t="shared" si="6"/>
        <v>7.24</v>
      </c>
      <c r="F229" s="18" t="s">
        <v>600</v>
      </c>
      <c r="G229" s="19" t="s">
        <v>21</v>
      </c>
      <c r="H229" s="42" t="s">
        <v>22</v>
      </c>
      <c r="I229" s="19" t="s">
        <v>23</v>
      </c>
      <c r="J229" s="21" t="s">
        <v>601</v>
      </c>
      <c r="K229" s="43">
        <v>127</v>
      </c>
      <c r="L229" s="43"/>
      <c r="M229" s="44">
        <v>3700654239579</v>
      </c>
    </row>
    <row r="230" spans="1:13" x14ac:dyDescent="0.25">
      <c r="A230" s="41" t="s">
        <v>549</v>
      </c>
      <c r="B230" s="16" t="s">
        <v>602</v>
      </c>
      <c r="C230" s="96">
        <v>1.1499999999999999</v>
      </c>
      <c r="D230" s="95">
        <v>0.02</v>
      </c>
      <c r="E230" s="137">
        <f t="shared" si="6"/>
        <v>5.4039999999999999</v>
      </c>
      <c r="F230" s="18" t="s">
        <v>603</v>
      </c>
      <c r="G230" s="19" t="s">
        <v>27</v>
      </c>
      <c r="H230" s="26" t="s">
        <v>22</v>
      </c>
      <c r="I230" s="19" t="s">
        <v>28</v>
      </c>
      <c r="J230" s="21" t="s">
        <v>601</v>
      </c>
      <c r="K230" s="43">
        <v>70</v>
      </c>
      <c r="L230" s="43"/>
      <c r="M230" s="44">
        <v>3700654239586</v>
      </c>
    </row>
    <row r="231" spans="1:13" x14ac:dyDescent="0.25">
      <c r="A231" s="41" t="s">
        <v>549</v>
      </c>
      <c r="B231" s="16" t="s">
        <v>604</v>
      </c>
      <c r="C231" s="96">
        <v>1.1499999999999999</v>
      </c>
      <c r="D231" s="95">
        <v>0.02</v>
      </c>
      <c r="E231" s="137">
        <f t="shared" si="6"/>
        <v>5.4039999999999999</v>
      </c>
      <c r="F231" s="18" t="s">
        <v>605</v>
      </c>
      <c r="G231" s="19" t="s">
        <v>31</v>
      </c>
      <c r="H231" s="27" t="s">
        <v>22</v>
      </c>
      <c r="I231" s="19" t="s">
        <v>32</v>
      </c>
      <c r="J231" s="21" t="s">
        <v>601</v>
      </c>
      <c r="K231" s="43">
        <v>70</v>
      </c>
      <c r="L231" s="43"/>
      <c r="M231" s="44">
        <v>3700654239593</v>
      </c>
    </row>
    <row r="232" spans="1:13" x14ac:dyDescent="0.25">
      <c r="A232" s="41" t="s">
        <v>549</v>
      </c>
      <c r="B232" s="16" t="s">
        <v>606</v>
      </c>
      <c r="C232" s="96">
        <v>1.1499999999999999</v>
      </c>
      <c r="D232" s="95">
        <v>0.02</v>
      </c>
      <c r="E232" s="137">
        <f t="shared" si="6"/>
        <v>5.4039999999999999</v>
      </c>
      <c r="F232" s="18" t="s">
        <v>603</v>
      </c>
      <c r="G232" s="19" t="s">
        <v>36</v>
      </c>
      <c r="H232" s="28" t="s">
        <v>22</v>
      </c>
      <c r="I232" s="19" t="s">
        <v>37</v>
      </c>
      <c r="J232" s="21" t="s">
        <v>601</v>
      </c>
      <c r="K232" s="43">
        <v>70</v>
      </c>
      <c r="L232" s="43"/>
      <c r="M232" s="44">
        <v>3700654239609</v>
      </c>
    </row>
    <row r="233" spans="1:13" x14ac:dyDescent="0.25">
      <c r="A233" s="41" t="s">
        <v>549</v>
      </c>
      <c r="B233" s="16" t="s">
        <v>607</v>
      </c>
      <c r="C233" s="96">
        <v>1.27</v>
      </c>
      <c r="D233" s="95">
        <v>0.02</v>
      </c>
      <c r="E233" s="137">
        <f t="shared" si="6"/>
        <v>5.548</v>
      </c>
      <c r="F233" s="18" t="s">
        <v>608</v>
      </c>
      <c r="G233" s="19" t="s">
        <v>21</v>
      </c>
      <c r="H233" s="42" t="s">
        <v>22</v>
      </c>
      <c r="I233" s="19" t="s">
        <v>23</v>
      </c>
      <c r="J233" s="21" t="s">
        <v>609</v>
      </c>
      <c r="K233" s="43">
        <v>70</v>
      </c>
      <c r="L233" s="43"/>
      <c r="M233" s="44">
        <v>3700654293755</v>
      </c>
    </row>
    <row r="234" spans="1:13" x14ac:dyDescent="0.25">
      <c r="A234" s="41" t="s">
        <v>549</v>
      </c>
      <c r="B234" s="16" t="s">
        <v>610</v>
      </c>
      <c r="C234" s="96">
        <v>1.27</v>
      </c>
      <c r="D234" s="95">
        <v>0.02</v>
      </c>
      <c r="E234" s="137">
        <f t="shared" si="6"/>
        <v>5.548</v>
      </c>
      <c r="F234" s="18" t="s">
        <v>611</v>
      </c>
      <c r="G234" s="19" t="s">
        <v>27</v>
      </c>
      <c r="H234" s="26" t="s">
        <v>22</v>
      </c>
      <c r="I234" s="19" t="s">
        <v>28</v>
      </c>
      <c r="J234" s="21" t="s">
        <v>612</v>
      </c>
      <c r="K234" s="43">
        <v>70</v>
      </c>
      <c r="L234" s="43"/>
      <c r="M234" s="44">
        <v>3700654239586</v>
      </c>
    </row>
    <row r="235" spans="1:13" x14ac:dyDescent="0.25">
      <c r="A235" s="41" t="s">
        <v>549</v>
      </c>
      <c r="B235" s="16" t="s">
        <v>613</v>
      </c>
      <c r="C235" s="96">
        <v>1.27</v>
      </c>
      <c r="D235" s="95">
        <v>0.02</v>
      </c>
      <c r="E235" s="137">
        <f t="shared" si="6"/>
        <v>5.548</v>
      </c>
      <c r="F235" s="18" t="s">
        <v>614</v>
      </c>
      <c r="G235" s="19" t="s">
        <v>31</v>
      </c>
      <c r="H235" s="27" t="s">
        <v>22</v>
      </c>
      <c r="I235" s="19" t="s">
        <v>32</v>
      </c>
      <c r="J235" s="21" t="s">
        <v>615</v>
      </c>
      <c r="K235" s="43">
        <v>70</v>
      </c>
      <c r="L235" s="43"/>
      <c r="M235" s="44">
        <v>3700654293779</v>
      </c>
    </row>
    <row r="236" spans="1:13" x14ac:dyDescent="0.25">
      <c r="A236" s="41" t="s">
        <v>549</v>
      </c>
      <c r="B236" s="16" t="s">
        <v>616</v>
      </c>
      <c r="C236" s="96">
        <v>1.27</v>
      </c>
      <c r="D236" s="95">
        <v>0.02</v>
      </c>
      <c r="E236" s="137">
        <f t="shared" si="6"/>
        <v>5.548</v>
      </c>
      <c r="F236" s="18" t="s">
        <v>611</v>
      </c>
      <c r="G236" s="19" t="s">
        <v>36</v>
      </c>
      <c r="H236" s="28" t="s">
        <v>22</v>
      </c>
      <c r="I236" s="19" t="s">
        <v>37</v>
      </c>
      <c r="J236" s="21" t="s">
        <v>617</v>
      </c>
      <c r="K236" s="43">
        <v>70</v>
      </c>
      <c r="L236" s="43"/>
      <c r="M236" s="44">
        <v>3700654293786</v>
      </c>
    </row>
    <row r="237" spans="1:13" x14ac:dyDescent="0.25">
      <c r="A237" s="14" t="s">
        <v>549</v>
      </c>
      <c r="B237" s="16" t="s">
        <v>618</v>
      </c>
      <c r="C237" s="96">
        <v>0.52</v>
      </c>
      <c r="D237" s="95">
        <v>0.02</v>
      </c>
      <c r="E237" s="137">
        <f t="shared" si="6"/>
        <v>4.6479999999999997</v>
      </c>
      <c r="F237" s="18" t="s">
        <v>619</v>
      </c>
      <c r="G237" s="19" t="s">
        <v>21</v>
      </c>
      <c r="H237" s="20" t="s">
        <v>22</v>
      </c>
      <c r="I237" s="19" t="s">
        <v>23</v>
      </c>
      <c r="J237" s="21" t="s">
        <v>620</v>
      </c>
      <c r="K237" s="25">
        <v>32</v>
      </c>
      <c r="L237" s="23">
        <v>1115</v>
      </c>
      <c r="M237" s="24">
        <v>3700654272767</v>
      </c>
    </row>
    <row r="238" spans="1:13" x14ac:dyDescent="0.25">
      <c r="A238" s="14" t="s">
        <v>549</v>
      </c>
      <c r="B238" s="16" t="s">
        <v>621</v>
      </c>
      <c r="C238" s="96">
        <v>0.57000000000000006</v>
      </c>
      <c r="D238" s="95">
        <v>0.02</v>
      </c>
      <c r="E238" s="137">
        <f t="shared" si="6"/>
        <v>4.7080000000000002</v>
      </c>
      <c r="F238" s="18" t="s">
        <v>622</v>
      </c>
      <c r="G238" s="19" t="s">
        <v>27</v>
      </c>
      <c r="H238" s="26" t="s">
        <v>22</v>
      </c>
      <c r="I238" s="19" t="s">
        <v>28</v>
      </c>
      <c r="J238" s="21" t="s">
        <v>620</v>
      </c>
      <c r="K238" s="22" t="s">
        <v>18</v>
      </c>
      <c r="L238" s="23">
        <v>1200</v>
      </c>
      <c r="M238" s="24">
        <v>3700654272774</v>
      </c>
    </row>
    <row r="239" spans="1:13" x14ac:dyDescent="0.25">
      <c r="A239" s="14" t="s">
        <v>549</v>
      </c>
      <c r="B239" s="16" t="s">
        <v>623</v>
      </c>
      <c r="C239" s="96">
        <v>0.57000000000000006</v>
      </c>
      <c r="D239" s="95">
        <v>0.02</v>
      </c>
      <c r="E239" s="137">
        <f t="shared" si="6"/>
        <v>4.7080000000000002</v>
      </c>
      <c r="F239" s="18" t="s">
        <v>624</v>
      </c>
      <c r="G239" s="19" t="s">
        <v>31</v>
      </c>
      <c r="H239" s="27" t="s">
        <v>22</v>
      </c>
      <c r="I239" s="19" t="s">
        <v>32</v>
      </c>
      <c r="J239" s="21" t="s">
        <v>620</v>
      </c>
      <c r="K239" s="22" t="s">
        <v>18</v>
      </c>
      <c r="L239" s="23">
        <v>840</v>
      </c>
      <c r="M239" s="24">
        <v>3700654272781</v>
      </c>
    </row>
    <row r="240" spans="1:13" x14ac:dyDescent="0.25">
      <c r="A240" s="14" t="s">
        <v>549</v>
      </c>
      <c r="B240" s="16" t="s">
        <v>625</v>
      </c>
      <c r="C240" s="96">
        <v>0.57000000000000006</v>
      </c>
      <c r="D240" s="95">
        <v>0.02</v>
      </c>
      <c r="E240" s="137">
        <f t="shared" si="6"/>
        <v>4.7080000000000002</v>
      </c>
      <c r="F240" s="18" t="s">
        <v>626</v>
      </c>
      <c r="G240" s="19" t="s">
        <v>36</v>
      </c>
      <c r="H240" s="28" t="s">
        <v>22</v>
      </c>
      <c r="I240" s="19" t="s">
        <v>37</v>
      </c>
      <c r="J240" s="21" t="s">
        <v>620</v>
      </c>
      <c r="K240" s="22" t="s">
        <v>18</v>
      </c>
      <c r="L240" s="23">
        <v>1300</v>
      </c>
      <c r="M240" s="24">
        <v>3700654272798</v>
      </c>
    </row>
    <row r="241" spans="1:13" x14ac:dyDescent="0.25">
      <c r="A241" s="14" t="s">
        <v>549</v>
      </c>
      <c r="B241" s="16" t="s">
        <v>627</v>
      </c>
      <c r="C241" s="96">
        <v>2.04</v>
      </c>
      <c r="D241" s="95">
        <v>0.1</v>
      </c>
      <c r="E241" s="137">
        <v>12.5</v>
      </c>
      <c r="F241" s="18" t="s">
        <v>628</v>
      </c>
      <c r="G241" s="19" t="s">
        <v>14</v>
      </c>
      <c r="H241" s="20" t="s">
        <v>15</v>
      </c>
      <c r="I241" s="19" t="s">
        <v>16</v>
      </c>
      <c r="J241" s="21" t="s">
        <v>629</v>
      </c>
      <c r="K241" s="22" t="s">
        <v>18</v>
      </c>
      <c r="L241" s="23" t="s">
        <v>18</v>
      </c>
      <c r="M241" s="24">
        <v>3700654201163</v>
      </c>
    </row>
    <row r="242" spans="1:13" x14ac:dyDescent="0.25">
      <c r="A242" s="14" t="s">
        <v>549</v>
      </c>
      <c r="B242" s="16" t="s">
        <v>630</v>
      </c>
      <c r="C242" s="96">
        <v>0.43</v>
      </c>
      <c r="D242" s="95">
        <v>0.02</v>
      </c>
      <c r="E242" s="137">
        <f t="shared" si="6"/>
        <v>4.54</v>
      </c>
      <c r="F242" s="18" t="s">
        <v>631</v>
      </c>
      <c r="G242" s="19" t="s">
        <v>21</v>
      </c>
      <c r="H242" s="20" t="s">
        <v>22</v>
      </c>
      <c r="I242" s="19" t="s">
        <v>23</v>
      </c>
      <c r="J242" s="21" t="s">
        <v>629</v>
      </c>
      <c r="K242" s="25">
        <v>7.5</v>
      </c>
      <c r="L242" s="23">
        <v>190</v>
      </c>
      <c r="M242" s="24">
        <v>3700654201125</v>
      </c>
    </row>
    <row r="243" spans="1:13" x14ac:dyDescent="0.25">
      <c r="A243" s="14" t="s">
        <v>549</v>
      </c>
      <c r="B243" s="16" t="s">
        <v>632</v>
      </c>
      <c r="C243" s="96">
        <v>0.43</v>
      </c>
      <c r="D243" s="95">
        <v>0.02</v>
      </c>
      <c r="E243" s="137">
        <f t="shared" si="6"/>
        <v>4.54</v>
      </c>
      <c r="F243" s="18" t="s">
        <v>633</v>
      </c>
      <c r="G243" s="19" t="s">
        <v>27</v>
      </c>
      <c r="H243" s="26" t="s">
        <v>22</v>
      </c>
      <c r="I243" s="19" t="s">
        <v>28</v>
      </c>
      <c r="J243" s="21" t="s">
        <v>629</v>
      </c>
      <c r="K243" s="25">
        <v>7.5</v>
      </c>
      <c r="L243" s="23">
        <v>275</v>
      </c>
      <c r="M243" s="24">
        <v>3700654201132</v>
      </c>
    </row>
    <row r="244" spans="1:13" x14ac:dyDescent="0.25">
      <c r="A244" s="14" t="s">
        <v>549</v>
      </c>
      <c r="B244" s="16" t="s">
        <v>634</v>
      </c>
      <c r="C244" s="96">
        <v>0.43</v>
      </c>
      <c r="D244" s="95">
        <v>0.02</v>
      </c>
      <c r="E244" s="137">
        <f t="shared" si="6"/>
        <v>4.54</v>
      </c>
      <c r="F244" s="18" t="s">
        <v>635</v>
      </c>
      <c r="G244" s="19" t="s">
        <v>31</v>
      </c>
      <c r="H244" s="27" t="s">
        <v>22</v>
      </c>
      <c r="I244" s="19" t="s">
        <v>32</v>
      </c>
      <c r="J244" s="21" t="s">
        <v>629</v>
      </c>
      <c r="K244" s="25">
        <v>7.5</v>
      </c>
      <c r="L244" s="23">
        <v>220</v>
      </c>
      <c r="M244" s="24">
        <v>3700654201149</v>
      </c>
    </row>
    <row r="245" spans="1:13" x14ac:dyDescent="0.25">
      <c r="A245" s="14" t="s">
        <v>549</v>
      </c>
      <c r="B245" s="16" t="s">
        <v>636</v>
      </c>
      <c r="C245" s="96">
        <v>0.43</v>
      </c>
      <c r="D245" s="95">
        <v>0.02</v>
      </c>
      <c r="E245" s="137">
        <f t="shared" si="6"/>
        <v>4.54</v>
      </c>
      <c r="F245" s="18" t="s">
        <v>637</v>
      </c>
      <c r="G245" s="19" t="s">
        <v>36</v>
      </c>
      <c r="H245" s="28" t="s">
        <v>22</v>
      </c>
      <c r="I245" s="19" t="s">
        <v>37</v>
      </c>
      <c r="J245" s="21" t="s">
        <v>629</v>
      </c>
      <c r="K245" s="25">
        <v>7.5</v>
      </c>
      <c r="L245" s="23">
        <v>350</v>
      </c>
      <c r="M245" s="24">
        <v>3700654201156</v>
      </c>
    </row>
    <row r="246" spans="1:13" x14ac:dyDescent="0.25">
      <c r="A246" s="14" t="s">
        <v>549</v>
      </c>
      <c r="B246" s="16" t="s">
        <v>638</v>
      </c>
      <c r="C246" s="96">
        <v>2.04</v>
      </c>
      <c r="D246" s="95">
        <v>0.1</v>
      </c>
      <c r="E246" s="137">
        <v>12.5</v>
      </c>
      <c r="F246" s="18" t="s">
        <v>639</v>
      </c>
      <c r="G246" s="19" t="s">
        <v>14</v>
      </c>
      <c r="H246" s="20" t="s">
        <v>15</v>
      </c>
      <c r="I246" s="19" t="s">
        <v>16</v>
      </c>
      <c r="J246" s="21" t="s">
        <v>640</v>
      </c>
      <c r="K246" s="22" t="s">
        <v>18</v>
      </c>
      <c r="L246" s="23" t="s">
        <v>18</v>
      </c>
      <c r="M246" s="24">
        <v>3700654201217</v>
      </c>
    </row>
    <row r="247" spans="1:13" x14ac:dyDescent="0.25">
      <c r="A247" s="14" t="s">
        <v>549</v>
      </c>
      <c r="B247" s="16" t="s">
        <v>641</v>
      </c>
      <c r="C247" s="96">
        <v>0.43</v>
      </c>
      <c r="D247" s="95">
        <v>0.02</v>
      </c>
      <c r="E247" s="137">
        <f t="shared" si="6"/>
        <v>4.54</v>
      </c>
      <c r="F247" s="18" t="s">
        <v>642</v>
      </c>
      <c r="G247" s="19" t="s">
        <v>21</v>
      </c>
      <c r="H247" s="20" t="s">
        <v>22</v>
      </c>
      <c r="I247" s="19" t="s">
        <v>23</v>
      </c>
      <c r="J247" s="21" t="s">
        <v>640</v>
      </c>
      <c r="K247" s="25">
        <v>11.5</v>
      </c>
      <c r="L247" s="23">
        <v>380</v>
      </c>
      <c r="M247" s="24">
        <v>3700654201170</v>
      </c>
    </row>
    <row r="248" spans="1:13" x14ac:dyDescent="0.25">
      <c r="A248" s="14" t="s">
        <v>549</v>
      </c>
      <c r="B248" s="16" t="s">
        <v>643</v>
      </c>
      <c r="C248" s="96">
        <v>0.43</v>
      </c>
      <c r="D248" s="95">
        <v>0.02</v>
      </c>
      <c r="E248" s="137">
        <f t="shared" si="6"/>
        <v>4.54</v>
      </c>
      <c r="F248" s="18" t="s">
        <v>644</v>
      </c>
      <c r="G248" s="19" t="s">
        <v>27</v>
      </c>
      <c r="H248" s="26" t="s">
        <v>22</v>
      </c>
      <c r="I248" s="19" t="s">
        <v>28</v>
      </c>
      <c r="J248" s="21" t="s">
        <v>640</v>
      </c>
      <c r="K248" s="25">
        <v>9</v>
      </c>
      <c r="L248" s="23">
        <v>460</v>
      </c>
      <c r="M248" s="24">
        <v>3700654201187</v>
      </c>
    </row>
    <row r="249" spans="1:13" x14ac:dyDescent="0.25">
      <c r="A249" s="14" t="s">
        <v>549</v>
      </c>
      <c r="B249" s="16" t="s">
        <v>645</v>
      </c>
      <c r="C249" s="96">
        <v>0.43</v>
      </c>
      <c r="D249" s="95">
        <v>0.02</v>
      </c>
      <c r="E249" s="137">
        <f t="shared" si="6"/>
        <v>4.54</v>
      </c>
      <c r="F249" s="18" t="s">
        <v>646</v>
      </c>
      <c r="G249" s="19" t="s">
        <v>31</v>
      </c>
      <c r="H249" s="27" t="s">
        <v>22</v>
      </c>
      <c r="I249" s="19" t="s">
        <v>32</v>
      </c>
      <c r="J249" s="21" t="s">
        <v>640</v>
      </c>
      <c r="K249" s="25">
        <v>9</v>
      </c>
      <c r="L249" s="23">
        <v>330</v>
      </c>
      <c r="M249" s="24">
        <v>3700654201194</v>
      </c>
    </row>
    <row r="250" spans="1:13" x14ac:dyDescent="0.25">
      <c r="A250" s="14" t="s">
        <v>549</v>
      </c>
      <c r="B250" s="16" t="s">
        <v>647</v>
      </c>
      <c r="C250" s="96">
        <v>0.43</v>
      </c>
      <c r="D250" s="95">
        <v>0.02</v>
      </c>
      <c r="E250" s="137">
        <f t="shared" si="6"/>
        <v>4.54</v>
      </c>
      <c r="F250" s="18" t="s">
        <v>648</v>
      </c>
      <c r="G250" s="19" t="s">
        <v>36</v>
      </c>
      <c r="H250" s="28" t="s">
        <v>22</v>
      </c>
      <c r="I250" s="19" t="s">
        <v>37</v>
      </c>
      <c r="J250" s="21" t="s">
        <v>640</v>
      </c>
      <c r="K250" s="25">
        <v>9</v>
      </c>
      <c r="L250" s="23">
        <v>515</v>
      </c>
      <c r="M250" s="24">
        <v>3700654201200</v>
      </c>
    </row>
    <row r="251" spans="1:13" x14ac:dyDescent="0.25">
      <c r="A251" s="14" t="s">
        <v>549</v>
      </c>
      <c r="B251" s="16" t="s">
        <v>649</v>
      </c>
      <c r="C251" s="96">
        <v>2.2600000000000002</v>
      </c>
      <c r="D251" s="95">
        <v>0.1</v>
      </c>
      <c r="E251" s="137">
        <v>12.5</v>
      </c>
      <c r="F251" s="18" t="s">
        <v>650</v>
      </c>
      <c r="G251" s="19" t="s">
        <v>14</v>
      </c>
      <c r="H251" s="20" t="s">
        <v>15</v>
      </c>
      <c r="I251" s="19" t="s">
        <v>16</v>
      </c>
      <c r="J251" s="21" t="s">
        <v>651</v>
      </c>
      <c r="K251" s="22" t="s">
        <v>18</v>
      </c>
      <c r="L251" s="23" t="s">
        <v>18</v>
      </c>
      <c r="M251" s="24">
        <v>3700654213883</v>
      </c>
    </row>
    <row r="252" spans="1:13" x14ac:dyDescent="0.25">
      <c r="A252" s="14" t="s">
        <v>549</v>
      </c>
      <c r="B252" s="16" t="s">
        <v>652</v>
      </c>
      <c r="C252" s="96">
        <v>0.52</v>
      </c>
      <c r="D252" s="95">
        <v>0.02</v>
      </c>
      <c r="E252" s="137">
        <f t="shared" si="6"/>
        <v>4.6479999999999997</v>
      </c>
      <c r="F252" s="18" t="s">
        <v>653</v>
      </c>
      <c r="G252" s="19" t="s">
        <v>21</v>
      </c>
      <c r="H252" s="20" t="s">
        <v>22</v>
      </c>
      <c r="I252" s="19" t="s">
        <v>23</v>
      </c>
      <c r="J252" s="21" t="s">
        <v>651</v>
      </c>
      <c r="K252" s="25">
        <v>32</v>
      </c>
      <c r="L252" s="23">
        <v>1050</v>
      </c>
      <c r="M252" s="24">
        <v>3700654277663</v>
      </c>
    </row>
    <row r="253" spans="1:13" x14ac:dyDescent="0.25">
      <c r="A253" s="14" t="s">
        <v>549</v>
      </c>
      <c r="B253" s="16" t="s">
        <v>654</v>
      </c>
      <c r="C253" s="96">
        <v>0.47000000000000003</v>
      </c>
      <c r="D253" s="95">
        <v>0.02</v>
      </c>
      <c r="E253" s="137">
        <f t="shared" si="6"/>
        <v>4.5880000000000001</v>
      </c>
      <c r="F253" s="18" t="s">
        <v>655</v>
      </c>
      <c r="G253" s="19" t="s">
        <v>27</v>
      </c>
      <c r="H253" s="26" t="s">
        <v>22</v>
      </c>
      <c r="I253" s="19" t="s">
        <v>28</v>
      </c>
      <c r="J253" s="21" t="s">
        <v>651</v>
      </c>
      <c r="K253" s="25">
        <v>18</v>
      </c>
      <c r="L253" s="23">
        <v>1060</v>
      </c>
      <c r="M253" s="24">
        <v>3700654277670</v>
      </c>
    </row>
    <row r="254" spans="1:13" x14ac:dyDescent="0.25">
      <c r="A254" s="14" t="s">
        <v>549</v>
      </c>
      <c r="B254" s="16" t="s">
        <v>656</v>
      </c>
      <c r="C254" s="96">
        <v>0.47000000000000003</v>
      </c>
      <c r="D254" s="95">
        <v>0.02</v>
      </c>
      <c r="E254" s="137">
        <f t="shared" si="6"/>
        <v>4.5880000000000001</v>
      </c>
      <c r="F254" s="18" t="s">
        <v>657</v>
      </c>
      <c r="G254" s="19" t="s">
        <v>31</v>
      </c>
      <c r="H254" s="27" t="s">
        <v>22</v>
      </c>
      <c r="I254" s="19" t="s">
        <v>32</v>
      </c>
      <c r="J254" s="21" t="s">
        <v>651</v>
      </c>
      <c r="K254" s="25">
        <v>18</v>
      </c>
      <c r="L254" s="23">
        <v>830</v>
      </c>
      <c r="M254" s="24">
        <v>3700654277687</v>
      </c>
    </row>
    <row r="255" spans="1:13" x14ac:dyDescent="0.25">
      <c r="A255" s="14" t="s">
        <v>549</v>
      </c>
      <c r="B255" s="16" t="s">
        <v>658</v>
      </c>
      <c r="C255" s="96">
        <v>0.47000000000000003</v>
      </c>
      <c r="D255" s="95">
        <v>0.02</v>
      </c>
      <c r="E255" s="137">
        <f t="shared" si="6"/>
        <v>4.5880000000000001</v>
      </c>
      <c r="F255" s="18" t="s">
        <v>659</v>
      </c>
      <c r="G255" s="19" t="s">
        <v>36</v>
      </c>
      <c r="H255" s="28" t="s">
        <v>22</v>
      </c>
      <c r="I255" s="19" t="s">
        <v>37</v>
      </c>
      <c r="J255" s="21" t="s">
        <v>651</v>
      </c>
      <c r="K255" s="25">
        <v>18</v>
      </c>
      <c r="L255" s="23">
        <v>1390</v>
      </c>
      <c r="M255" s="24">
        <v>3700654277694</v>
      </c>
    </row>
    <row r="256" spans="1:13" x14ac:dyDescent="0.25">
      <c r="A256" s="14" t="s">
        <v>549</v>
      </c>
      <c r="B256" s="16" t="s">
        <v>660</v>
      </c>
      <c r="C256" s="96">
        <v>1.73</v>
      </c>
      <c r="D256" s="95">
        <v>0.02</v>
      </c>
      <c r="E256" s="137">
        <f t="shared" si="6"/>
        <v>6.1</v>
      </c>
      <c r="F256" s="18" t="s">
        <v>661</v>
      </c>
      <c r="G256" s="19" t="s">
        <v>21</v>
      </c>
      <c r="H256" s="20" t="s">
        <v>22</v>
      </c>
      <c r="I256" s="19" t="s">
        <v>23</v>
      </c>
      <c r="J256" s="21" t="s">
        <v>662</v>
      </c>
      <c r="K256" s="25">
        <v>25.9</v>
      </c>
      <c r="L256" s="23" t="s">
        <v>18</v>
      </c>
      <c r="M256" s="24">
        <v>3700654258518</v>
      </c>
    </row>
    <row r="257" spans="1:13" x14ac:dyDescent="0.25">
      <c r="A257" s="14" t="s">
        <v>549</v>
      </c>
      <c r="B257" s="16" t="s">
        <v>663</v>
      </c>
      <c r="C257" s="96">
        <v>1.92</v>
      </c>
      <c r="D257" s="95">
        <v>0.02</v>
      </c>
      <c r="E257" s="137">
        <f t="shared" si="6"/>
        <v>6.3279999999999994</v>
      </c>
      <c r="F257" s="18" t="s">
        <v>664</v>
      </c>
      <c r="G257" s="19" t="s">
        <v>27</v>
      </c>
      <c r="H257" s="26" t="s">
        <v>22</v>
      </c>
      <c r="I257" s="19" t="s">
        <v>28</v>
      </c>
      <c r="J257" s="21" t="s">
        <v>662</v>
      </c>
      <c r="K257" s="25">
        <v>25.9</v>
      </c>
      <c r="L257" s="23" t="s">
        <v>18</v>
      </c>
      <c r="M257" s="24">
        <v>3700654258525</v>
      </c>
    </row>
    <row r="258" spans="1:13" x14ac:dyDescent="0.25">
      <c r="A258" s="14" t="s">
        <v>549</v>
      </c>
      <c r="B258" s="16" t="s">
        <v>665</v>
      </c>
      <c r="C258" s="96">
        <v>1.92</v>
      </c>
      <c r="D258" s="95">
        <v>0.02</v>
      </c>
      <c r="E258" s="137">
        <f t="shared" si="6"/>
        <v>6.3279999999999994</v>
      </c>
      <c r="F258" s="18" t="s">
        <v>666</v>
      </c>
      <c r="G258" s="19" t="s">
        <v>31</v>
      </c>
      <c r="H258" s="27" t="s">
        <v>22</v>
      </c>
      <c r="I258" s="19" t="s">
        <v>32</v>
      </c>
      <c r="J258" s="21" t="s">
        <v>662</v>
      </c>
      <c r="K258" s="25">
        <v>25.9</v>
      </c>
      <c r="L258" s="23" t="s">
        <v>18</v>
      </c>
      <c r="M258" s="24">
        <v>3700654258532</v>
      </c>
    </row>
    <row r="259" spans="1:13" x14ac:dyDescent="0.25">
      <c r="A259" s="14" t="s">
        <v>549</v>
      </c>
      <c r="B259" s="16" t="s">
        <v>667</v>
      </c>
      <c r="C259" s="96">
        <v>1.92</v>
      </c>
      <c r="D259" s="95">
        <v>0.02</v>
      </c>
      <c r="E259" s="137">
        <f t="shared" si="6"/>
        <v>6.3279999999999994</v>
      </c>
      <c r="F259" s="18" t="s">
        <v>668</v>
      </c>
      <c r="G259" s="19" t="s">
        <v>36</v>
      </c>
      <c r="H259" s="28" t="s">
        <v>22</v>
      </c>
      <c r="I259" s="19" t="s">
        <v>37</v>
      </c>
      <c r="J259" s="21" t="s">
        <v>662</v>
      </c>
      <c r="K259" s="25">
        <v>25.9</v>
      </c>
      <c r="L259" s="23" t="s">
        <v>18</v>
      </c>
      <c r="M259" s="24">
        <v>3700654258549</v>
      </c>
    </row>
    <row r="260" spans="1:13" x14ac:dyDescent="0.25">
      <c r="A260" s="14" t="s">
        <v>549</v>
      </c>
      <c r="B260" s="16" t="s">
        <v>669</v>
      </c>
      <c r="C260" s="96">
        <v>1.92</v>
      </c>
      <c r="D260" s="95">
        <v>0.02</v>
      </c>
      <c r="E260" s="137">
        <f t="shared" ref="E260:E323" si="7">SUM(C260+D260)*1.2 + 4</f>
        <v>6.3279999999999994</v>
      </c>
      <c r="F260" s="18" t="s">
        <v>670</v>
      </c>
      <c r="G260" s="19" t="s">
        <v>254</v>
      </c>
      <c r="H260" s="34" t="s">
        <v>22</v>
      </c>
      <c r="I260" s="19" t="s">
        <v>255</v>
      </c>
      <c r="J260" s="21" t="s">
        <v>662</v>
      </c>
      <c r="K260" s="25">
        <v>25.9</v>
      </c>
      <c r="L260" s="23" t="s">
        <v>18</v>
      </c>
      <c r="M260" s="24">
        <v>3700654258556</v>
      </c>
    </row>
    <row r="261" spans="1:13" x14ac:dyDescent="0.25">
      <c r="A261" s="14" t="s">
        <v>549</v>
      </c>
      <c r="B261" s="16" t="s">
        <v>671</v>
      </c>
      <c r="C261" s="96">
        <v>1.92</v>
      </c>
      <c r="D261" s="95">
        <v>0.02</v>
      </c>
      <c r="E261" s="137">
        <f t="shared" si="7"/>
        <v>6.3279999999999994</v>
      </c>
      <c r="F261" s="18" t="s">
        <v>672</v>
      </c>
      <c r="G261" s="19" t="s">
        <v>259</v>
      </c>
      <c r="H261" s="35" t="s">
        <v>22</v>
      </c>
      <c r="I261" s="19" t="s">
        <v>260</v>
      </c>
      <c r="J261" s="21" t="s">
        <v>662</v>
      </c>
      <c r="K261" s="25">
        <v>25.9</v>
      </c>
      <c r="L261" s="23" t="s">
        <v>18</v>
      </c>
      <c r="M261" s="24">
        <v>3700654258563</v>
      </c>
    </row>
    <row r="262" spans="1:13" x14ac:dyDescent="0.25">
      <c r="A262" s="14" t="s">
        <v>549</v>
      </c>
      <c r="B262" s="16" t="s">
        <v>673</v>
      </c>
      <c r="C262" s="96">
        <v>1.92</v>
      </c>
      <c r="D262" s="95">
        <v>0.02</v>
      </c>
      <c r="E262" s="137">
        <f t="shared" si="7"/>
        <v>6.3279999999999994</v>
      </c>
      <c r="F262" s="18" t="s">
        <v>674</v>
      </c>
      <c r="G262" s="19" t="s">
        <v>250</v>
      </c>
      <c r="H262" s="20" t="s">
        <v>22</v>
      </c>
      <c r="I262" s="19" t="s">
        <v>288</v>
      </c>
      <c r="J262" s="21" t="s">
        <v>662</v>
      </c>
      <c r="K262" s="25">
        <v>25.9</v>
      </c>
      <c r="L262" s="23" t="s">
        <v>18</v>
      </c>
      <c r="M262" s="24">
        <v>3700654258570</v>
      </c>
    </row>
    <row r="263" spans="1:13" x14ac:dyDescent="0.25">
      <c r="A263" s="14" t="s">
        <v>549</v>
      </c>
      <c r="B263" s="16" t="s">
        <v>675</v>
      </c>
      <c r="C263" s="96">
        <v>1.92</v>
      </c>
      <c r="D263" s="95">
        <v>0.02</v>
      </c>
      <c r="E263" s="137">
        <f t="shared" si="7"/>
        <v>6.3279999999999994</v>
      </c>
      <c r="F263" s="18" t="s">
        <v>676</v>
      </c>
      <c r="G263" s="19" t="s">
        <v>313</v>
      </c>
      <c r="H263" s="20" t="s">
        <v>22</v>
      </c>
      <c r="I263" s="19" t="s">
        <v>314</v>
      </c>
      <c r="J263" s="21" t="s">
        <v>662</v>
      </c>
      <c r="K263" s="25">
        <v>25.9</v>
      </c>
      <c r="L263" s="23" t="s">
        <v>18</v>
      </c>
      <c r="M263" s="24">
        <v>3700654258587</v>
      </c>
    </row>
    <row r="264" spans="1:13" x14ac:dyDescent="0.25">
      <c r="A264" s="14" t="s">
        <v>549</v>
      </c>
      <c r="B264" s="16" t="s">
        <v>677</v>
      </c>
      <c r="C264" s="96">
        <v>1.92</v>
      </c>
      <c r="D264" s="95">
        <v>0.02</v>
      </c>
      <c r="E264" s="137">
        <f t="shared" si="7"/>
        <v>6.3279999999999994</v>
      </c>
      <c r="F264" s="18" t="s">
        <v>678</v>
      </c>
      <c r="G264" s="19" t="s">
        <v>481</v>
      </c>
      <c r="H264" s="38" t="s">
        <v>22</v>
      </c>
      <c r="I264" s="19" t="s">
        <v>482</v>
      </c>
      <c r="J264" s="21" t="s">
        <v>662</v>
      </c>
      <c r="K264" s="25">
        <v>25.9</v>
      </c>
      <c r="L264" s="23" t="s">
        <v>18</v>
      </c>
      <c r="M264" s="24">
        <v>3700654258594</v>
      </c>
    </row>
    <row r="265" spans="1:13" x14ac:dyDescent="0.25">
      <c r="A265" s="14" t="s">
        <v>549</v>
      </c>
      <c r="B265" s="16" t="s">
        <v>679</v>
      </c>
      <c r="C265" s="96">
        <v>1.92</v>
      </c>
      <c r="D265" s="95">
        <v>0.02</v>
      </c>
      <c r="E265" s="137">
        <f t="shared" si="7"/>
        <v>6.3279999999999994</v>
      </c>
      <c r="F265" s="18" t="s">
        <v>680</v>
      </c>
      <c r="G265" s="19" t="s">
        <v>471</v>
      </c>
      <c r="H265" s="40" t="s">
        <v>22</v>
      </c>
      <c r="I265" s="19" t="s">
        <v>472</v>
      </c>
      <c r="J265" s="21" t="s">
        <v>681</v>
      </c>
      <c r="K265" s="25">
        <v>17</v>
      </c>
      <c r="L265" s="23" t="s">
        <v>18</v>
      </c>
      <c r="M265" s="24">
        <v>3700654258600</v>
      </c>
    </row>
    <row r="266" spans="1:13" x14ac:dyDescent="0.25">
      <c r="A266" s="14" t="s">
        <v>549</v>
      </c>
      <c r="B266" s="16" t="s">
        <v>682</v>
      </c>
      <c r="C266" s="96">
        <v>1.92</v>
      </c>
      <c r="D266" s="95">
        <v>0.02</v>
      </c>
      <c r="E266" s="137">
        <f t="shared" si="7"/>
        <v>6.3279999999999994</v>
      </c>
      <c r="F266" s="18" t="s">
        <v>683</v>
      </c>
      <c r="G266" s="19" t="s">
        <v>21</v>
      </c>
      <c r="H266" s="20" t="s">
        <v>22</v>
      </c>
      <c r="I266" s="19" t="s">
        <v>23</v>
      </c>
      <c r="J266" s="21" t="s">
        <v>681</v>
      </c>
      <c r="K266" s="25">
        <v>17</v>
      </c>
      <c r="L266" s="23" t="s">
        <v>18</v>
      </c>
      <c r="M266" s="24">
        <v>3700654258617</v>
      </c>
    </row>
    <row r="267" spans="1:13" x14ac:dyDescent="0.25">
      <c r="A267" s="14" t="s">
        <v>549</v>
      </c>
      <c r="B267" s="16" t="s">
        <v>684</v>
      </c>
      <c r="C267" s="96">
        <v>1.92</v>
      </c>
      <c r="D267" s="95">
        <v>0.02</v>
      </c>
      <c r="E267" s="137">
        <f t="shared" si="7"/>
        <v>6.3279999999999994</v>
      </c>
      <c r="F267" s="18" t="s">
        <v>685</v>
      </c>
      <c r="G267" s="19" t="s">
        <v>27</v>
      </c>
      <c r="H267" s="26" t="s">
        <v>22</v>
      </c>
      <c r="I267" s="19" t="s">
        <v>28</v>
      </c>
      <c r="J267" s="21" t="s">
        <v>681</v>
      </c>
      <c r="K267" s="25">
        <v>17</v>
      </c>
      <c r="L267" s="23" t="s">
        <v>18</v>
      </c>
      <c r="M267" s="24">
        <v>3700654258624</v>
      </c>
    </row>
    <row r="268" spans="1:13" x14ac:dyDescent="0.25">
      <c r="A268" s="14" t="s">
        <v>549</v>
      </c>
      <c r="B268" s="16" t="s">
        <v>686</v>
      </c>
      <c r="C268" s="96">
        <v>1.92</v>
      </c>
      <c r="D268" s="95">
        <v>0.02</v>
      </c>
      <c r="E268" s="137">
        <f t="shared" si="7"/>
        <v>6.3279999999999994</v>
      </c>
      <c r="F268" s="18" t="s">
        <v>687</v>
      </c>
      <c r="G268" s="19" t="s">
        <v>31</v>
      </c>
      <c r="H268" s="27" t="s">
        <v>22</v>
      </c>
      <c r="I268" s="19" t="s">
        <v>32</v>
      </c>
      <c r="J268" s="21" t="s">
        <v>681</v>
      </c>
      <c r="K268" s="25">
        <v>17</v>
      </c>
      <c r="L268" s="23" t="s">
        <v>18</v>
      </c>
      <c r="M268" s="24">
        <v>3700654258631</v>
      </c>
    </row>
    <row r="269" spans="1:13" x14ac:dyDescent="0.25">
      <c r="A269" s="14" t="s">
        <v>549</v>
      </c>
      <c r="B269" s="16" t="s">
        <v>688</v>
      </c>
      <c r="C269" s="96">
        <v>1.92</v>
      </c>
      <c r="D269" s="95">
        <v>0.02</v>
      </c>
      <c r="E269" s="137">
        <f t="shared" si="7"/>
        <v>6.3279999999999994</v>
      </c>
      <c r="F269" s="18" t="s">
        <v>689</v>
      </c>
      <c r="G269" s="19" t="s">
        <v>36</v>
      </c>
      <c r="H269" s="28" t="s">
        <v>22</v>
      </c>
      <c r="I269" s="19" t="s">
        <v>37</v>
      </c>
      <c r="J269" s="21" t="s">
        <v>681</v>
      </c>
      <c r="K269" s="25">
        <v>17</v>
      </c>
      <c r="L269" s="23" t="s">
        <v>18</v>
      </c>
      <c r="M269" s="24">
        <v>3700654258648</v>
      </c>
    </row>
    <row r="270" spans="1:13" x14ac:dyDescent="0.25">
      <c r="A270" s="14" t="s">
        <v>549</v>
      </c>
      <c r="B270" s="16" t="s">
        <v>690</v>
      </c>
      <c r="C270" s="96">
        <v>1.92</v>
      </c>
      <c r="D270" s="95">
        <v>0.02</v>
      </c>
      <c r="E270" s="137">
        <f t="shared" si="7"/>
        <v>6.3279999999999994</v>
      </c>
      <c r="F270" s="18" t="s">
        <v>691</v>
      </c>
      <c r="G270" s="19" t="s">
        <v>263</v>
      </c>
      <c r="H270" s="36" t="s">
        <v>22</v>
      </c>
      <c r="I270" s="19" t="s">
        <v>264</v>
      </c>
      <c r="J270" s="21" t="s">
        <v>681</v>
      </c>
      <c r="K270" s="25">
        <v>17</v>
      </c>
      <c r="L270" s="23" t="s">
        <v>18</v>
      </c>
      <c r="M270" s="24">
        <v>3700654258655</v>
      </c>
    </row>
    <row r="271" spans="1:13" x14ac:dyDescent="0.25">
      <c r="A271" s="14" t="s">
        <v>549</v>
      </c>
      <c r="B271" s="16" t="s">
        <v>692</v>
      </c>
      <c r="C271" s="96">
        <v>1.92</v>
      </c>
      <c r="D271" s="95">
        <v>0.02</v>
      </c>
      <c r="E271" s="137">
        <f t="shared" si="7"/>
        <v>6.3279999999999994</v>
      </c>
      <c r="F271" s="18" t="s">
        <v>693</v>
      </c>
      <c r="G271" s="19" t="s">
        <v>313</v>
      </c>
      <c r="H271" s="20" t="s">
        <v>22</v>
      </c>
      <c r="I271" s="19" t="s">
        <v>314</v>
      </c>
      <c r="J271" s="21" t="s">
        <v>681</v>
      </c>
      <c r="K271" s="25">
        <v>17</v>
      </c>
      <c r="L271" s="23" t="s">
        <v>18</v>
      </c>
      <c r="M271" s="24">
        <v>3700654258662</v>
      </c>
    </row>
    <row r="272" spans="1:13" x14ac:dyDescent="0.25">
      <c r="A272" s="14" t="s">
        <v>549</v>
      </c>
      <c r="B272" s="16" t="s">
        <v>694</v>
      </c>
      <c r="C272" s="96">
        <v>1.92</v>
      </c>
      <c r="D272" s="95">
        <v>0.02</v>
      </c>
      <c r="E272" s="137">
        <f t="shared" si="7"/>
        <v>6.3279999999999994</v>
      </c>
      <c r="F272" s="18" t="s">
        <v>695</v>
      </c>
      <c r="G272" s="19" t="s">
        <v>696</v>
      </c>
      <c r="H272" s="45" t="s">
        <v>22</v>
      </c>
      <c r="I272" s="19" t="s">
        <v>697</v>
      </c>
      <c r="J272" s="21" t="s">
        <v>681</v>
      </c>
      <c r="K272" s="25">
        <v>17</v>
      </c>
      <c r="L272" s="23" t="s">
        <v>18</v>
      </c>
      <c r="M272" s="24">
        <v>3700654258679</v>
      </c>
    </row>
    <row r="273" spans="1:13" x14ac:dyDescent="0.25">
      <c r="A273" s="14" t="s">
        <v>549</v>
      </c>
      <c r="B273" s="16" t="s">
        <v>698</v>
      </c>
      <c r="C273" s="96">
        <v>1.6</v>
      </c>
      <c r="D273" s="95">
        <v>0.1</v>
      </c>
      <c r="E273" s="137">
        <v>12.5</v>
      </c>
      <c r="F273" s="18" t="s">
        <v>699</v>
      </c>
      <c r="G273" s="19" t="s">
        <v>14</v>
      </c>
      <c r="H273" s="20" t="s">
        <v>15</v>
      </c>
      <c r="I273" s="19" t="s">
        <v>16</v>
      </c>
      <c r="J273" s="21" t="s">
        <v>700</v>
      </c>
      <c r="K273" s="22" t="s">
        <v>18</v>
      </c>
      <c r="L273" s="23" t="s">
        <v>18</v>
      </c>
      <c r="M273" s="24">
        <v>3700654275034</v>
      </c>
    </row>
    <row r="274" spans="1:13" x14ac:dyDescent="0.25">
      <c r="A274" s="14" t="s">
        <v>549</v>
      </c>
      <c r="B274" s="16" t="s">
        <v>701</v>
      </c>
      <c r="C274" s="96">
        <v>0.34</v>
      </c>
      <c r="D274" s="95">
        <v>0.02</v>
      </c>
      <c r="E274" s="137">
        <f t="shared" si="7"/>
        <v>4.4320000000000004</v>
      </c>
      <c r="F274" s="18" t="s">
        <v>702</v>
      </c>
      <c r="G274" s="19" t="s">
        <v>21</v>
      </c>
      <c r="H274" s="20" t="s">
        <v>22</v>
      </c>
      <c r="I274" s="19" t="s">
        <v>23</v>
      </c>
      <c r="J274" s="21" t="s">
        <v>700</v>
      </c>
      <c r="K274" s="25">
        <v>11.5</v>
      </c>
      <c r="L274" s="23">
        <v>450</v>
      </c>
      <c r="M274" s="24">
        <v>3700654213579</v>
      </c>
    </row>
    <row r="275" spans="1:13" x14ac:dyDescent="0.25">
      <c r="A275" s="14" t="s">
        <v>549</v>
      </c>
      <c r="B275" s="16" t="s">
        <v>703</v>
      </c>
      <c r="C275" s="96">
        <v>0.34</v>
      </c>
      <c r="D275" s="95">
        <v>0.02</v>
      </c>
      <c r="E275" s="137">
        <f t="shared" si="7"/>
        <v>4.4320000000000004</v>
      </c>
      <c r="F275" s="18" t="s">
        <v>704</v>
      </c>
      <c r="G275" s="19" t="s">
        <v>27</v>
      </c>
      <c r="H275" s="26" t="s">
        <v>22</v>
      </c>
      <c r="I275" s="19" t="s">
        <v>28</v>
      </c>
      <c r="J275" s="21" t="s">
        <v>700</v>
      </c>
      <c r="K275" s="25">
        <v>9</v>
      </c>
      <c r="L275" s="23">
        <v>530</v>
      </c>
      <c r="M275" s="24">
        <v>3700654213586</v>
      </c>
    </row>
    <row r="276" spans="1:13" x14ac:dyDescent="0.25">
      <c r="A276" s="14" t="s">
        <v>549</v>
      </c>
      <c r="B276" s="16" t="s">
        <v>705</v>
      </c>
      <c r="C276" s="96">
        <v>0.34</v>
      </c>
      <c r="D276" s="95">
        <v>0.02</v>
      </c>
      <c r="E276" s="137">
        <f t="shared" si="7"/>
        <v>4.4320000000000004</v>
      </c>
      <c r="F276" s="18" t="s">
        <v>706</v>
      </c>
      <c r="G276" s="19" t="s">
        <v>31</v>
      </c>
      <c r="H276" s="27" t="s">
        <v>22</v>
      </c>
      <c r="I276" s="19" t="s">
        <v>32</v>
      </c>
      <c r="J276" s="21" t="s">
        <v>700</v>
      </c>
      <c r="K276" s="25">
        <v>9</v>
      </c>
      <c r="L276" s="23">
        <v>530</v>
      </c>
      <c r="M276" s="24">
        <v>3700654213593</v>
      </c>
    </row>
    <row r="277" spans="1:13" x14ac:dyDescent="0.25">
      <c r="A277" s="14" t="s">
        <v>549</v>
      </c>
      <c r="B277" s="16" t="s">
        <v>707</v>
      </c>
      <c r="C277" s="96">
        <v>0.34</v>
      </c>
      <c r="D277" s="95">
        <v>0.02</v>
      </c>
      <c r="E277" s="137">
        <f t="shared" si="7"/>
        <v>4.4320000000000004</v>
      </c>
      <c r="F277" s="18" t="s">
        <v>708</v>
      </c>
      <c r="G277" s="19" t="s">
        <v>36</v>
      </c>
      <c r="H277" s="28" t="s">
        <v>22</v>
      </c>
      <c r="I277" s="19" t="s">
        <v>37</v>
      </c>
      <c r="J277" s="21" t="s">
        <v>700</v>
      </c>
      <c r="K277" s="25">
        <v>9</v>
      </c>
      <c r="L277" s="23">
        <v>530</v>
      </c>
      <c r="M277" s="24">
        <v>3700654213609</v>
      </c>
    </row>
    <row r="278" spans="1:13" x14ac:dyDescent="0.25">
      <c r="A278" s="14" t="s">
        <v>549</v>
      </c>
      <c r="B278" s="16" t="s">
        <v>709</v>
      </c>
      <c r="C278" s="96">
        <v>1.59</v>
      </c>
      <c r="D278" s="95">
        <v>0.1</v>
      </c>
      <c r="E278" s="137">
        <v>12.5</v>
      </c>
      <c r="F278" s="18" t="s">
        <v>710</v>
      </c>
      <c r="G278" s="19" t="s">
        <v>14</v>
      </c>
      <c r="H278" s="20" t="s">
        <v>15</v>
      </c>
      <c r="I278" s="19" t="s">
        <v>16</v>
      </c>
      <c r="J278" s="21" t="s">
        <v>711</v>
      </c>
      <c r="K278" s="22" t="s">
        <v>18</v>
      </c>
      <c r="L278" s="23" t="s">
        <v>18</v>
      </c>
      <c r="M278" s="24">
        <v>3700654277502</v>
      </c>
    </row>
    <row r="279" spans="1:13" x14ac:dyDescent="0.25">
      <c r="A279" s="14" t="s">
        <v>549</v>
      </c>
      <c r="B279" s="16" t="s">
        <v>712</v>
      </c>
      <c r="C279" s="96">
        <v>0.34</v>
      </c>
      <c r="D279" s="95">
        <v>0.02</v>
      </c>
      <c r="E279" s="137">
        <f t="shared" si="7"/>
        <v>4.4320000000000004</v>
      </c>
      <c r="F279" s="18" t="s">
        <v>713</v>
      </c>
      <c r="G279" s="19" t="s">
        <v>21</v>
      </c>
      <c r="H279" s="20" t="s">
        <v>22</v>
      </c>
      <c r="I279" s="19" t="s">
        <v>23</v>
      </c>
      <c r="J279" s="21" t="s">
        <v>711</v>
      </c>
      <c r="K279" s="25">
        <v>11.5</v>
      </c>
      <c r="L279" s="23">
        <v>470</v>
      </c>
      <c r="M279" s="24">
        <v>3700654213487</v>
      </c>
    </row>
    <row r="280" spans="1:13" x14ac:dyDescent="0.25">
      <c r="A280" s="14" t="s">
        <v>549</v>
      </c>
      <c r="B280" s="16" t="s">
        <v>714</v>
      </c>
      <c r="C280" s="96">
        <v>0.34</v>
      </c>
      <c r="D280" s="95">
        <v>0.02</v>
      </c>
      <c r="E280" s="137">
        <f t="shared" si="7"/>
        <v>4.4320000000000004</v>
      </c>
      <c r="F280" s="18" t="s">
        <v>715</v>
      </c>
      <c r="G280" s="19" t="s">
        <v>27</v>
      </c>
      <c r="H280" s="26" t="s">
        <v>22</v>
      </c>
      <c r="I280" s="19" t="s">
        <v>28</v>
      </c>
      <c r="J280" s="21" t="s">
        <v>711</v>
      </c>
      <c r="K280" s="25">
        <v>9</v>
      </c>
      <c r="L280" s="23">
        <v>530</v>
      </c>
      <c r="M280" s="24">
        <v>3700654213494</v>
      </c>
    </row>
    <row r="281" spans="1:13" x14ac:dyDescent="0.25">
      <c r="A281" s="14" t="s">
        <v>549</v>
      </c>
      <c r="B281" s="16" t="s">
        <v>716</v>
      </c>
      <c r="C281" s="96">
        <v>0.34</v>
      </c>
      <c r="D281" s="95">
        <v>0.02</v>
      </c>
      <c r="E281" s="137">
        <f t="shared" si="7"/>
        <v>4.4320000000000004</v>
      </c>
      <c r="F281" s="18" t="s">
        <v>717</v>
      </c>
      <c r="G281" s="19" t="s">
        <v>31</v>
      </c>
      <c r="H281" s="27" t="s">
        <v>22</v>
      </c>
      <c r="I281" s="19" t="s">
        <v>32</v>
      </c>
      <c r="J281" s="21" t="s">
        <v>711</v>
      </c>
      <c r="K281" s="25">
        <v>9</v>
      </c>
      <c r="L281" s="23">
        <v>530</v>
      </c>
      <c r="M281" s="24">
        <v>3700654213500</v>
      </c>
    </row>
    <row r="282" spans="1:13" x14ac:dyDescent="0.25">
      <c r="A282" s="14" t="s">
        <v>549</v>
      </c>
      <c r="B282" s="16" t="s">
        <v>718</v>
      </c>
      <c r="C282" s="96">
        <v>0.34</v>
      </c>
      <c r="D282" s="95">
        <v>0.02</v>
      </c>
      <c r="E282" s="137">
        <f t="shared" si="7"/>
        <v>4.4320000000000004</v>
      </c>
      <c r="F282" s="18" t="s">
        <v>719</v>
      </c>
      <c r="G282" s="19" t="s">
        <v>36</v>
      </c>
      <c r="H282" s="28" t="s">
        <v>22</v>
      </c>
      <c r="I282" s="19" t="s">
        <v>37</v>
      </c>
      <c r="J282" s="21" t="s">
        <v>711</v>
      </c>
      <c r="K282" s="25">
        <v>9</v>
      </c>
      <c r="L282" s="23">
        <v>530</v>
      </c>
      <c r="M282" s="24">
        <v>3700654213517</v>
      </c>
    </row>
    <row r="283" spans="1:13" x14ac:dyDescent="0.25">
      <c r="A283" s="14" t="s">
        <v>549</v>
      </c>
      <c r="B283" s="16" t="s">
        <v>720</v>
      </c>
      <c r="C283" s="96">
        <v>2</v>
      </c>
      <c r="D283" s="95">
        <v>0.02</v>
      </c>
      <c r="E283" s="137">
        <f t="shared" si="7"/>
        <v>6.4239999999999995</v>
      </c>
      <c r="F283" s="18" t="s">
        <v>721</v>
      </c>
      <c r="G283" s="19" t="s">
        <v>21</v>
      </c>
      <c r="H283" s="20" t="s">
        <v>22</v>
      </c>
      <c r="I283" s="19" t="s">
        <v>23</v>
      </c>
      <c r="J283" s="21" t="s">
        <v>722</v>
      </c>
      <c r="K283" s="25">
        <v>13.8</v>
      </c>
      <c r="L283" s="23">
        <v>550</v>
      </c>
      <c r="M283" s="24">
        <v>3700654239371</v>
      </c>
    </row>
    <row r="284" spans="1:13" x14ac:dyDescent="0.25">
      <c r="A284" s="14" t="s">
        <v>549</v>
      </c>
      <c r="B284" s="16" t="s">
        <v>723</v>
      </c>
      <c r="C284" s="96">
        <v>1.82</v>
      </c>
      <c r="D284" s="95">
        <v>0.02</v>
      </c>
      <c r="E284" s="137">
        <f t="shared" si="7"/>
        <v>6.2080000000000002</v>
      </c>
      <c r="F284" s="18" t="s">
        <v>724</v>
      </c>
      <c r="G284" s="19" t="s">
        <v>27</v>
      </c>
      <c r="H284" s="26" t="s">
        <v>22</v>
      </c>
      <c r="I284" s="19" t="s">
        <v>28</v>
      </c>
      <c r="J284" s="21" t="s">
        <v>722</v>
      </c>
      <c r="K284" s="25">
        <v>8.5</v>
      </c>
      <c r="L284" s="23">
        <v>650</v>
      </c>
      <c r="M284" s="24">
        <v>3700654239395</v>
      </c>
    </row>
    <row r="285" spans="1:13" x14ac:dyDescent="0.25">
      <c r="A285" s="14" t="s">
        <v>549</v>
      </c>
      <c r="B285" s="16" t="s">
        <v>725</v>
      </c>
      <c r="C285" s="96">
        <v>1.82</v>
      </c>
      <c r="D285" s="95">
        <v>0.02</v>
      </c>
      <c r="E285" s="137">
        <f t="shared" si="7"/>
        <v>6.2080000000000002</v>
      </c>
      <c r="F285" s="18" t="s">
        <v>726</v>
      </c>
      <c r="G285" s="19" t="s">
        <v>31</v>
      </c>
      <c r="H285" s="27" t="s">
        <v>22</v>
      </c>
      <c r="I285" s="19" t="s">
        <v>32</v>
      </c>
      <c r="J285" s="21" t="s">
        <v>722</v>
      </c>
      <c r="K285" s="25">
        <v>8.5</v>
      </c>
      <c r="L285" s="23">
        <v>650</v>
      </c>
      <c r="M285" s="24">
        <v>3700654239401</v>
      </c>
    </row>
    <row r="286" spans="1:13" x14ac:dyDescent="0.25">
      <c r="A286" s="14" t="s">
        <v>549</v>
      </c>
      <c r="B286" s="16" t="s">
        <v>727</v>
      </c>
      <c r="C286" s="96">
        <v>1.82</v>
      </c>
      <c r="D286" s="95">
        <v>0.02</v>
      </c>
      <c r="E286" s="137">
        <f t="shared" si="7"/>
        <v>6.2080000000000002</v>
      </c>
      <c r="F286" s="18" t="s">
        <v>728</v>
      </c>
      <c r="G286" s="19" t="s">
        <v>250</v>
      </c>
      <c r="H286" s="20" t="s">
        <v>22</v>
      </c>
      <c r="I286" s="19" t="s">
        <v>288</v>
      </c>
      <c r="J286" s="21" t="s">
        <v>722</v>
      </c>
      <c r="K286" s="25">
        <v>7.9</v>
      </c>
      <c r="L286" s="23">
        <v>800</v>
      </c>
      <c r="M286" s="24">
        <v>3700654239388</v>
      </c>
    </row>
    <row r="287" spans="1:13" x14ac:dyDescent="0.25">
      <c r="A287" s="14" t="s">
        <v>549</v>
      </c>
      <c r="B287" s="16" t="s">
        <v>729</v>
      </c>
      <c r="C287" s="96">
        <v>1.82</v>
      </c>
      <c r="D287" s="95">
        <v>0.02</v>
      </c>
      <c r="E287" s="137">
        <f t="shared" si="7"/>
        <v>6.2080000000000002</v>
      </c>
      <c r="F287" s="18" t="s">
        <v>730</v>
      </c>
      <c r="G287" s="19" t="s">
        <v>36</v>
      </c>
      <c r="H287" s="28" t="s">
        <v>22</v>
      </c>
      <c r="I287" s="19" t="s">
        <v>37</v>
      </c>
      <c r="J287" s="21" t="s">
        <v>722</v>
      </c>
      <c r="K287" s="25">
        <v>8.5</v>
      </c>
      <c r="L287" s="23">
        <v>650</v>
      </c>
      <c r="M287" s="24">
        <v>3700654239418</v>
      </c>
    </row>
    <row r="288" spans="1:13" x14ac:dyDescent="0.25">
      <c r="A288" s="14" t="s">
        <v>549</v>
      </c>
      <c r="B288" s="16" t="s">
        <v>731</v>
      </c>
      <c r="C288" s="96">
        <v>9.19</v>
      </c>
      <c r="D288" s="95">
        <v>0.1</v>
      </c>
      <c r="E288" s="137">
        <v>22.5</v>
      </c>
      <c r="F288" s="18" t="s">
        <v>732</v>
      </c>
      <c r="G288" s="19" t="s">
        <v>733</v>
      </c>
      <c r="H288" s="20" t="s">
        <v>15</v>
      </c>
      <c r="I288" s="19" t="s">
        <v>386</v>
      </c>
      <c r="J288" s="21" t="s">
        <v>722</v>
      </c>
      <c r="K288" s="22" t="s">
        <v>18</v>
      </c>
      <c r="L288" s="23" t="s">
        <v>18</v>
      </c>
      <c r="M288" s="24">
        <v>3700654239425</v>
      </c>
    </row>
    <row r="289" spans="1:13" x14ac:dyDescent="0.25">
      <c r="A289" s="14" t="s">
        <v>549</v>
      </c>
      <c r="B289" s="16" t="s">
        <v>734</v>
      </c>
      <c r="C289" s="96">
        <v>2.44</v>
      </c>
      <c r="D289" s="95">
        <v>0.12</v>
      </c>
      <c r="E289" s="137">
        <v>17.5</v>
      </c>
      <c r="F289" s="18" t="s">
        <v>735</v>
      </c>
      <c r="G289" s="19" t="s">
        <v>736</v>
      </c>
      <c r="H289" s="20" t="s">
        <v>238</v>
      </c>
      <c r="I289" s="19" t="s">
        <v>239</v>
      </c>
      <c r="J289" s="21" t="s">
        <v>737</v>
      </c>
      <c r="K289" s="22" t="s">
        <v>18</v>
      </c>
      <c r="L289" s="23" t="s">
        <v>18</v>
      </c>
      <c r="M289" s="24">
        <v>3700654275041</v>
      </c>
    </row>
    <row r="290" spans="1:13" x14ac:dyDescent="0.25">
      <c r="A290" s="14" t="s">
        <v>549</v>
      </c>
      <c r="B290" s="16" t="s">
        <v>738</v>
      </c>
      <c r="C290" s="96">
        <v>0.43</v>
      </c>
      <c r="D290" s="95">
        <v>0.02</v>
      </c>
      <c r="E290" s="137">
        <f t="shared" si="7"/>
        <v>4.54</v>
      </c>
      <c r="F290" s="18" t="s">
        <v>739</v>
      </c>
      <c r="G290" s="19" t="s">
        <v>21</v>
      </c>
      <c r="H290" s="20" t="s">
        <v>22</v>
      </c>
      <c r="I290" s="19" t="s">
        <v>23</v>
      </c>
      <c r="J290" s="21" t="s">
        <v>737</v>
      </c>
      <c r="K290" s="25">
        <v>13</v>
      </c>
      <c r="L290" s="23">
        <v>575</v>
      </c>
      <c r="M290" s="24">
        <v>3700654275522</v>
      </c>
    </row>
    <row r="291" spans="1:13" x14ac:dyDescent="0.25">
      <c r="A291" s="14" t="s">
        <v>549</v>
      </c>
      <c r="B291" s="16" t="s">
        <v>740</v>
      </c>
      <c r="C291" s="96">
        <v>0.43</v>
      </c>
      <c r="D291" s="95">
        <v>0.02</v>
      </c>
      <c r="E291" s="137">
        <f t="shared" si="7"/>
        <v>4.54</v>
      </c>
      <c r="F291" s="18" t="s">
        <v>741</v>
      </c>
      <c r="G291" s="19" t="s">
        <v>27</v>
      </c>
      <c r="H291" s="26" t="s">
        <v>22</v>
      </c>
      <c r="I291" s="19" t="s">
        <v>28</v>
      </c>
      <c r="J291" s="21" t="s">
        <v>737</v>
      </c>
      <c r="K291" s="25">
        <v>13</v>
      </c>
      <c r="L291" s="23">
        <v>620</v>
      </c>
      <c r="M291" s="24">
        <v>3700654275539</v>
      </c>
    </row>
    <row r="292" spans="1:13" x14ac:dyDescent="0.25">
      <c r="A292" s="14" t="s">
        <v>549</v>
      </c>
      <c r="B292" s="16" t="s">
        <v>742</v>
      </c>
      <c r="C292" s="96">
        <v>0.43</v>
      </c>
      <c r="D292" s="95">
        <v>0.02</v>
      </c>
      <c r="E292" s="137">
        <f t="shared" si="7"/>
        <v>4.54</v>
      </c>
      <c r="F292" s="18" t="s">
        <v>743</v>
      </c>
      <c r="G292" s="19" t="s">
        <v>31</v>
      </c>
      <c r="H292" s="27" t="s">
        <v>22</v>
      </c>
      <c r="I292" s="19" t="s">
        <v>32</v>
      </c>
      <c r="J292" s="21" t="s">
        <v>737</v>
      </c>
      <c r="K292" s="25">
        <v>13</v>
      </c>
      <c r="L292" s="23">
        <v>620</v>
      </c>
      <c r="M292" s="24">
        <v>3700654275546</v>
      </c>
    </row>
    <row r="293" spans="1:13" x14ac:dyDescent="0.25">
      <c r="A293" s="14" t="s">
        <v>549</v>
      </c>
      <c r="B293" s="16" t="s">
        <v>744</v>
      </c>
      <c r="C293" s="96">
        <v>0.43</v>
      </c>
      <c r="D293" s="95">
        <v>0.02</v>
      </c>
      <c r="E293" s="137">
        <f t="shared" si="7"/>
        <v>4.54</v>
      </c>
      <c r="F293" s="18" t="s">
        <v>745</v>
      </c>
      <c r="G293" s="19" t="s">
        <v>36</v>
      </c>
      <c r="H293" s="28" t="s">
        <v>22</v>
      </c>
      <c r="I293" s="19" t="s">
        <v>37</v>
      </c>
      <c r="J293" s="21" t="s">
        <v>737</v>
      </c>
      <c r="K293" s="25">
        <v>13</v>
      </c>
      <c r="L293" s="23">
        <v>620</v>
      </c>
      <c r="M293" s="24">
        <v>3700654275553</v>
      </c>
    </row>
    <row r="294" spans="1:13" x14ac:dyDescent="0.25">
      <c r="A294" s="14" t="s">
        <v>549</v>
      </c>
      <c r="B294" s="16" t="s">
        <v>746</v>
      </c>
      <c r="C294" s="96">
        <v>0.43</v>
      </c>
      <c r="D294" s="95">
        <v>0.02</v>
      </c>
      <c r="E294" s="137">
        <f t="shared" si="7"/>
        <v>4.54</v>
      </c>
      <c r="F294" s="18" t="s">
        <v>747</v>
      </c>
      <c r="G294" s="19" t="s">
        <v>254</v>
      </c>
      <c r="H294" s="34" t="s">
        <v>22</v>
      </c>
      <c r="I294" s="19" t="s">
        <v>255</v>
      </c>
      <c r="J294" s="21" t="s">
        <v>737</v>
      </c>
      <c r="K294" s="25">
        <v>13</v>
      </c>
      <c r="L294" s="23">
        <v>550</v>
      </c>
      <c r="M294" s="24">
        <v>3700654275560</v>
      </c>
    </row>
    <row r="295" spans="1:13" x14ac:dyDescent="0.25">
      <c r="A295" s="14" t="s">
        <v>549</v>
      </c>
      <c r="B295" s="16" t="s">
        <v>748</v>
      </c>
      <c r="C295" s="96">
        <v>0.43</v>
      </c>
      <c r="D295" s="95">
        <v>0.02</v>
      </c>
      <c r="E295" s="137">
        <f t="shared" si="7"/>
        <v>4.54</v>
      </c>
      <c r="F295" s="18" t="s">
        <v>749</v>
      </c>
      <c r="G295" s="19" t="s">
        <v>259</v>
      </c>
      <c r="H295" s="35" t="s">
        <v>22</v>
      </c>
      <c r="I295" s="19" t="s">
        <v>260</v>
      </c>
      <c r="J295" s="21" t="s">
        <v>737</v>
      </c>
      <c r="K295" s="25">
        <v>13</v>
      </c>
      <c r="L295" s="23">
        <v>550</v>
      </c>
      <c r="M295" s="24">
        <v>3700654275577</v>
      </c>
    </row>
    <row r="296" spans="1:13" x14ac:dyDescent="0.25">
      <c r="A296" s="14" t="s">
        <v>549</v>
      </c>
      <c r="B296" s="16" t="s">
        <v>750</v>
      </c>
      <c r="C296" s="96">
        <v>2.42</v>
      </c>
      <c r="D296" s="95">
        <v>0.12</v>
      </c>
      <c r="E296" s="137">
        <v>14.5</v>
      </c>
      <c r="F296" s="18" t="s">
        <v>751</v>
      </c>
      <c r="G296" s="19" t="s">
        <v>14</v>
      </c>
      <c r="H296" s="20" t="s">
        <v>15</v>
      </c>
      <c r="I296" s="19" t="s">
        <v>16</v>
      </c>
      <c r="J296" s="21" t="s">
        <v>752</v>
      </c>
      <c r="K296" s="22" t="s">
        <v>18</v>
      </c>
      <c r="L296" s="23" t="s">
        <v>18</v>
      </c>
      <c r="M296" s="24">
        <v>3700654220874</v>
      </c>
    </row>
    <row r="297" spans="1:13" x14ac:dyDescent="0.25">
      <c r="A297" s="14" t="s">
        <v>549</v>
      </c>
      <c r="B297" s="16" t="s">
        <v>753</v>
      </c>
      <c r="C297" s="96">
        <v>1.78</v>
      </c>
      <c r="D297" s="95">
        <v>0.1</v>
      </c>
      <c r="E297" s="137">
        <v>12.5</v>
      </c>
      <c r="F297" s="18" t="s">
        <v>751</v>
      </c>
      <c r="G297" s="19" t="s">
        <v>14</v>
      </c>
      <c r="H297" s="20" t="s">
        <v>74</v>
      </c>
      <c r="I297" s="19" t="s">
        <v>75</v>
      </c>
      <c r="J297" s="21" t="s">
        <v>752</v>
      </c>
      <c r="K297" s="22" t="s">
        <v>18</v>
      </c>
      <c r="L297" s="23" t="s">
        <v>18</v>
      </c>
      <c r="M297" s="24">
        <v>3700654228801</v>
      </c>
    </row>
    <row r="298" spans="1:13" x14ac:dyDescent="0.25">
      <c r="A298" s="14" t="s">
        <v>549</v>
      </c>
      <c r="B298" s="16" t="s">
        <v>754</v>
      </c>
      <c r="C298" s="96">
        <v>0.43</v>
      </c>
      <c r="D298" s="95">
        <v>0.02</v>
      </c>
      <c r="E298" s="137">
        <f t="shared" si="7"/>
        <v>4.54</v>
      </c>
      <c r="F298" s="18" t="s">
        <v>755</v>
      </c>
      <c r="G298" s="19" t="s">
        <v>250</v>
      </c>
      <c r="H298" s="20" t="s">
        <v>22</v>
      </c>
      <c r="I298" s="19" t="s">
        <v>23</v>
      </c>
      <c r="J298" s="21" t="s">
        <v>752</v>
      </c>
      <c r="K298" s="25">
        <v>13</v>
      </c>
      <c r="L298" s="23">
        <v>500</v>
      </c>
      <c r="M298" s="24">
        <v>3700654213616</v>
      </c>
    </row>
    <row r="299" spans="1:13" x14ac:dyDescent="0.25">
      <c r="A299" s="14" t="s">
        <v>549</v>
      </c>
      <c r="B299" s="16" t="s">
        <v>756</v>
      </c>
      <c r="C299" s="96">
        <v>0.36000000000000004</v>
      </c>
      <c r="D299" s="95">
        <v>0.02</v>
      </c>
      <c r="E299" s="137">
        <f t="shared" si="7"/>
        <v>4.4560000000000004</v>
      </c>
      <c r="F299" s="18" t="s">
        <v>757</v>
      </c>
      <c r="G299" s="19" t="s">
        <v>21</v>
      </c>
      <c r="H299" s="20" t="s">
        <v>22</v>
      </c>
      <c r="I299" s="19" t="s">
        <v>288</v>
      </c>
      <c r="J299" s="21" t="s">
        <v>752</v>
      </c>
      <c r="K299" s="25">
        <v>11</v>
      </c>
      <c r="L299" s="23">
        <v>400</v>
      </c>
      <c r="M299" s="24">
        <v>3700654213623</v>
      </c>
    </row>
    <row r="300" spans="1:13" x14ac:dyDescent="0.25">
      <c r="A300" s="14" t="s">
        <v>549</v>
      </c>
      <c r="B300" s="16" t="s">
        <v>758</v>
      </c>
      <c r="C300" s="96">
        <v>0.36000000000000004</v>
      </c>
      <c r="D300" s="95">
        <v>0.02</v>
      </c>
      <c r="E300" s="137">
        <f t="shared" si="7"/>
        <v>4.4560000000000004</v>
      </c>
      <c r="F300" s="18" t="s">
        <v>759</v>
      </c>
      <c r="G300" s="19" t="s">
        <v>27</v>
      </c>
      <c r="H300" s="26" t="s">
        <v>22</v>
      </c>
      <c r="I300" s="19" t="s">
        <v>28</v>
      </c>
      <c r="J300" s="21" t="s">
        <v>752</v>
      </c>
      <c r="K300" s="25">
        <v>11</v>
      </c>
      <c r="L300" s="23">
        <v>700</v>
      </c>
      <c r="M300" s="24">
        <v>3700654213630</v>
      </c>
    </row>
    <row r="301" spans="1:13" x14ac:dyDescent="0.25">
      <c r="A301" s="14" t="s">
        <v>549</v>
      </c>
      <c r="B301" s="16" t="s">
        <v>760</v>
      </c>
      <c r="C301" s="96">
        <v>0.36000000000000004</v>
      </c>
      <c r="D301" s="95">
        <v>0.02</v>
      </c>
      <c r="E301" s="137">
        <f t="shared" si="7"/>
        <v>4.4560000000000004</v>
      </c>
      <c r="F301" s="18" t="s">
        <v>761</v>
      </c>
      <c r="G301" s="19" t="s">
        <v>31</v>
      </c>
      <c r="H301" s="27" t="s">
        <v>22</v>
      </c>
      <c r="I301" s="19" t="s">
        <v>32</v>
      </c>
      <c r="J301" s="21" t="s">
        <v>752</v>
      </c>
      <c r="K301" s="25">
        <v>11</v>
      </c>
      <c r="L301" s="23">
        <v>700</v>
      </c>
      <c r="M301" s="24">
        <v>3700654213647</v>
      </c>
    </row>
    <row r="302" spans="1:13" x14ac:dyDescent="0.25">
      <c r="A302" s="14" t="s">
        <v>549</v>
      </c>
      <c r="B302" s="16" t="s">
        <v>762</v>
      </c>
      <c r="C302" s="96">
        <v>0.36000000000000004</v>
      </c>
      <c r="D302" s="95">
        <v>0.02</v>
      </c>
      <c r="E302" s="137">
        <f t="shared" si="7"/>
        <v>4.4560000000000004</v>
      </c>
      <c r="F302" s="18" t="s">
        <v>763</v>
      </c>
      <c r="G302" s="19" t="s">
        <v>36</v>
      </c>
      <c r="H302" s="28" t="s">
        <v>22</v>
      </c>
      <c r="I302" s="19" t="s">
        <v>37</v>
      </c>
      <c r="J302" s="21" t="s">
        <v>752</v>
      </c>
      <c r="K302" s="25">
        <v>11</v>
      </c>
      <c r="L302" s="23">
        <v>700</v>
      </c>
      <c r="M302" s="24">
        <v>3700654213654</v>
      </c>
    </row>
    <row r="303" spans="1:13" x14ac:dyDescent="0.25">
      <c r="A303" s="14" t="s">
        <v>549</v>
      </c>
      <c r="B303" s="16" t="s">
        <v>764</v>
      </c>
      <c r="C303" s="96">
        <v>1.06</v>
      </c>
      <c r="D303" s="95">
        <v>0.02</v>
      </c>
      <c r="E303" s="137">
        <f t="shared" si="7"/>
        <v>5.2960000000000003</v>
      </c>
      <c r="F303" s="18" t="s">
        <v>765</v>
      </c>
      <c r="G303" s="19" t="s">
        <v>21</v>
      </c>
      <c r="H303" s="20" t="s">
        <v>22</v>
      </c>
      <c r="I303" s="19" t="s">
        <v>23</v>
      </c>
      <c r="J303" s="21" t="s">
        <v>766</v>
      </c>
      <c r="K303" s="22" t="s">
        <v>18</v>
      </c>
      <c r="L303" s="23">
        <v>260</v>
      </c>
      <c r="M303" s="24">
        <v>3700654275584</v>
      </c>
    </row>
    <row r="304" spans="1:13" x14ac:dyDescent="0.25">
      <c r="A304" s="14" t="s">
        <v>549</v>
      </c>
      <c r="B304" s="16" t="s">
        <v>767</v>
      </c>
      <c r="C304" s="96">
        <v>1.17</v>
      </c>
      <c r="D304" s="95">
        <v>0.02</v>
      </c>
      <c r="E304" s="137">
        <f t="shared" si="7"/>
        <v>5.4279999999999999</v>
      </c>
      <c r="F304" s="18" t="s">
        <v>768</v>
      </c>
      <c r="G304" s="19" t="s">
        <v>332</v>
      </c>
      <c r="H304" s="20" t="s">
        <v>363</v>
      </c>
      <c r="I304" s="19" t="s">
        <v>364</v>
      </c>
      <c r="J304" s="21" t="s">
        <v>766</v>
      </c>
      <c r="K304" s="22" t="s">
        <v>18</v>
      </c>
      <c r="L304" s="23">
        <v>200</v>
      </c>
      <c r="M304" s="24">
        <v>3700654275591</v>
      </c>
    </row>
    <row r="305" spans="1:13" x14ac:dyDescent="0.25">
      <c r="A305" s="14" t="s">
        <v>549</v>
      </c>
      <c r="B305" s="16" t="s">
        <v>769</v>
      </c>
      <c r="C305" s="96">
        <v>1.59</v>
      </c>
      <c r="D305" s="95">
        <v>0.08</v>
      </c>
      <c r="E305" s="137">
        <v>12.5</v>
      </c>
      <c r="F305" s="18" t="s">
        <v>770</v>
      </c>
      <c r="G305" s="19" t="s">
        <v>14</v>
      </c>
      <c r="H305" s="20" t="s">
        <v>74</v>
      </c>
      <c r="I305" s="19" t="s">
        <v>75</v>
      </c>
      <c r="J305" s="21" t="s">
        <v>771</v>
      </c>
      <c r="K305" s="22" t="s">
        <v>18</v>
      </c>
      <c r="L305" s="23" t="s">
        <v>18</v>
      </c>
      <c r="M305" s="24">
        <v>3700654290310</v>
      </c>
    </row>
    <row r="306" spans="1:13" x14ac:dyDescent="0.25">
      <c r="A306" s="14" t="s">
        <v>549</v>
      </c>
      <c r="B306" s="16" t="s">
        <v>772</v>
      </c>
      <c r="C306" s="96">
        <v>0.46</v>
      </c>
      <c r="D306" s="95">
        <v>0.02</v>
      </c>
      <c r="E306" s="137">
        <f t="shared" si="7"/>
        <v>4.5760000000000005</v>
      </c>
      <c r="F306" s="18" t="s">
        <v>773</v>
      </c>
      <c r="G306" s="19" t="s">
        <v>21</v>
      </c>
      <c r="H306" s="20" t="s">
        <v>22</v>
      </c>
      <c r="I306" s="19" t="s">
        <v>23</v>
      </c>
      <c r="J306" s="21" t="s">
        <v>771</v>
      </c>
      <c r="K306" s="25">
        <v>32</v>
      </c>
      <c r="L306" s="23">
        <v>1500</v>
      </c>
      <c r="M306" s="24">
        <v>3700654274860</v>
      </c>
    </row>
    <row r="307" spans="1:13" x14ac:dyDescent="0.25">
      <c r="A307" s="14" t="s">
        <v>549</v>
      </c>
      <c r="B307" s="16" t="s">
        <v>774</v>
      </c>
      <c r="C307" s="96">
        <v>0.41000000000000003</v>
      </c>
      <c r="D307" s="95">
        <v>0.02</v>
      </c>
      <c r="E307" s="137">
        <f t="shared" si="7"/>
        <v>4.516</v>
      </c>
      <c r="F307" s="18" t="s">
        <v>775</v>
      </c>
      <c r="G307" s="19" t="s">
        <v>27</v>
      </c>
      <c r="H307" s="26" t="s">
        <v>22</v>
      </c>
      <c r="I307" s="19" t="s">
        <v>28</v>
      </c>
      <c r="J307" s="21" t="s">
        <v>771</v>
      </c>
      <c r="K307" s="25">
        <v>18.2</v>
      </c>
      <c r="L307" s="23">
        <v>1500</v>
      </c>
      <c r="M307" s="24">
        <v>3700654275607</v>
      </c>
    </row>
    <row r="308" spans="1:13" x14ac:dyDescent="0.25">
      <c r="A308" s="14" t="s">
        <v>549</v>
      </c>
      <c r="B308" s="16" t="s">
        <v>776</v>
      </c>
      <c r="C308" s="96">
        <v>0.37</v>
      </c>
      <c r="D308" s="95">
        <v>0.02</v>
      </c>
      <c r="E308" s="137">
        <f t="shared" si="7"/>
        <v>4.468</v>
      </c>
      <c r="F308" s="18" t="s">
        <v>777</v>
      </c>
      <c r="G308" s="19" t="s">
        <v>31</v>
      </c>
      <c r="H308" s="27" t="s">
        <v>22</v>
      </c>
      <c r="I308" s="19" t="s">
        <v>32</v>
      </c>
      <c r="J308" s="21" t="s">
        <v>771</v>
      </c>
      <c r="K308" s="25">
        <v>18.2</v>
      </c>
      <c r="L308" s="23">
        <v>1500</v>
      </c>
      <c r="M308" s="24">
        <v>3700654275614</v>
      </c>
    </row>
    <row r="309" spans="1:13" x14ac:dyDescent="0.25">
      <c r="A309" s="14" t="s">
        <v>549</v>
      </c>
      <c r="B309" s="16" t="s">
        <v>778</v>
      </c>
      <c r="C309" s="96">
        <v>0.37</v>
      </c>
      <c r="D309" s="95">
        <v>0.02</v>
      </c>
      <c r="E309" s="137">
        <f t="shared" si="7"/>
        <v>4.468</v>
      </c>
      <c r="F309" s="18" t="s">
        <v>779</v>
      </c>
      <c r="G309" s="19" t="s">
        <v>36</v>
      </c>
      <c r="H309" s="28" t="s">
        <v>22</v>
      </c>
      <c r="I309" s="19" t="s">
        <v>37</v>
      </c>
      <c r="J309" s="21" t="s">
        <v>771</v>
      </c>
      <c r="K309" s="25">
        <v>18.2</v>
      </c>
      <c r="L309" s="23">
        <v>1500</v>
      </c>
      <c r="M309" s="24">
        <v>3700654275621</v>
      </c>
    </row>
    <row r="310" spans="1:13" x14ac:dyDescent="0.25">
      <c r="A310" s="14" t="s">
        <v>549</v>
      </c>
      <c r="B310" s="16" t="s">
        <v>780</v>
      </c>
      <c r="C310" s="96">
        <v>0.55000000000000004</v>
      </c>
      <c r="D310" s="95">
        <v>0.02</v>
      </c>
      <c r="E310" s="137">
        <f t="shared" si="7"/>
        <v>4.6840000000000002</v>
      </c>
      <c r="F310" s="18" t="s">
        <v>781</v>
      </c>
      <c r="G310" s="19" t="s">
        <v>21</v>
      </c>
      <c r="H310" s="20" t="s">
        <v>22</v>
      </c>
      <c r="I310" s="19" t="s">
        <v>23</v>
      </c>
      <c r="J310" s="21" t="s">
        <v>771</v>
      </c>
      <c r="K310" s="25">
        <v>55</v>
      </c>
      <c r="L310" s="23">
        <v>2800</v>
      </c>
      <c r="M310" s="24">
        <v>3700654275638</v>
      </c>
    </row>
    <row r="311" spans="1:13" x14ac:dyDescent="0.25">
      <c r="A311" s="14" t="s">
        <v>549</v>
      </c>
      <c r="B311" s="16" t="s">
        <v>782</v>
      </c>
      <c r="C311" s="96">
        <v>1.58</v>
      </c>
      <c r="D311" s="95">
        <v>0.1</v>
      </c>
      <c r="E311" s="137">
        <v>12.5</v>
      </c>
      <c r="F311" s="18" t="s">
        <v>783</v>
      </c>
      <c r="G311" s="19" t="s">
        <v>14</v>
      </c>
      <c r="H311" s="20" t="s">
        <v>15</v>
      </c>
      <c r="I311" s="19" t="s">
        <v>16</v>
      </c>
      <c r="J311" s="21" t="s">
        <v>784</v>
      </c>
      <c r="K311" s="22" t="s">
        <v>18</v>
      </c>
      <c r="L311" s="23" t="s">
        <v>18</v>
      </c>
      <c r="M311" s="24">
        <v>3700654275065</v>
      </c>
    </row>
    <row r="312" spans="1:13" x14ac:dyDescent="0.25">
      <c r="A312" s="14" t="s">
        <v>549</v>
      </c>
      <c r="B312" s="16" t="s">
        <v>785</v>
      </c>
      <c r="C312" s="96">
        <v>1.77</v>
      </c>
      <c r="D312" s="95">
        <v>0.1</v>
      </c>
      <c r="E312" s="137">
        <v>12.5</v>
      </c>
      <c r="F312" s="18" t="s">
        <v>783</v>
      </c>
      <c r="G312" s="19" t="s">
        <v>14</v>
      </c>
      <c r="H312" s="20" t="s">
        <v>15</v>
      </c>
      <c r="I312" s="19" t="s">
        <v>16</v>
      </c>
      <c r="J312" s="21" t="s">
        <v>784</v>
      </c>
      <c r="K312" s="22" t="s">
        <v>18</v>
      </c>
      <c r="L312" s="23" t="s">
        <v>18</v>
      </c>
      <c r="M312" s="24">
        <v>3700654275065</v>
      </c>
    </row>
    <row r="313" spans="1:13" x14ac:dyDescent="0.25">
      <c r="A313" s="14" t="s">
        <v>549</v>
      </c>
      <c r="B313" s="16" t="s">
        <v>786</v>
      </c>
      <c r="C313" s="96">
        <v>0.37</v>
      </c>
      <c r="D313" s="95">
        <v>0.02</v>
      </c>
      <c r="E313" s="137">
        <f t="shared" si="7"/>
        <v>4.468</v>
      </c>
      <c r="F313" s="18" t="s">
        <v>787</v>
      </c>
      <c r="G313" s="19" t="s">
        <v>21</v>
      </c>
      <c r="H313" s="20" t="s">
        <v>22</v>
      </c>
      <c r="I313" s="19" t="s">
        <v>23</v>
      </c>
      <c r="J313" s="21" t="s">
        <v>784</v>
      </c>
      <c r="K313" s="25">
        <v>18.2</v>
      </c>
      <c r="L313" s="23">
        <v>600</v>
      </c>
      <c r="M313" s="24">
        <v>3700654275645</v>
      </c>
    </row>
    <row r="314" spans="1:13" x14ac:dyDescent="0.25">
      <c r="A314" s="14" t="s">
        <v>549</v>
      </c>
      <c r="B314" s="16" t="s">
        <v>788</v>
      </c>
      <c r="C314" s="96">
        <v>0.37</v>
      </c>
      <c r="D314" s="95">
        <v>0.02</v>
      </c>
      <c r="E314" s="137">
        <f t="shared" si="7"/>
        <v>4.468</v>
      </c>
      <c r="F314" s="18" t="s">
        <v>789</v>
      </c>
      <c r="G314" s="19" t="s">
        <v>27</v>
      </c>
      <c r="H314" s="26" t="s">
        <v>22</v>
      </c>
      <c r="I314" s="19" t="s">
        <v>28</v>
      </c>
      <c r="J314" s="21" t="s">
        <v>784</v>
      </c>
      <c r="K314" s="25">
        <v>14</v>
      </c>
      <c r="L314" s="23">
        <v>700</v>
      </c>
      <c r="M314" s="24">
        <v>3700654275652</v>
      </c>
    </row>
    <row r="315" spans="1:13" x14ac:dyDescent="0.25">
      <c r="A315" s="14" t="s">
        <v>549</v>
      </c>
      <c r="B315" s="16" t="s">
        <v>790</v>
      </c>
      <c r="C315" s="96">
        <v>0.37</v>
      </c>
      <c r="D315" s="95">
        <v>0.02</v>
      </c>
      <c r="E315" s="137">
        <f t="shared" si="7"/>
        <v>4.468</v>
      </c>
      <c r="F315" s="18" t="s">
        <v>791</v>
      </c>
      <c r="G315" s="19" t="s">
        <v>31</v>
      </c>
      <c r="H315" s="27" t="s">
        <v>22</v>
      </c>
      <c r="I315" s="19" t="s">
        <v>32</v>
      </c>
      <c r="J315" s="21" t="s">
        <v>784</v>
      </c>
      <c r="K315" s="25">
        <v>14</v>
      </c>
      <c r="L315" s="23">
        <v>700</v>
      </c>
      <c r="M315" s="24">
        <v>3700654275669</v>
      </c>
    </row>
    <row r="316" spans="1:13" x14ac:dyDescent="0.25">
      <c r="A316" s="14" t="s">
        <v>549</v>
      </c>
      <c r="B316" s="16" t="s">
        <v>792</v>
      </c>
      <c r="C316" s="96">
        <v>0.37</v>
      </c>
      <c r="D316" s="95">
        <v>0.02</v>
      </c>
      <c r="E316" s="137">
        <f t="shared" si="7"/>
        <v>4.468</v>
      </c>
      <c r="F316" s="18" t="s">
        <v>793</v>
      </c>
      <c r="G316" s="19" t="s">
        <v>36</v>
      </c>
      <c r="H316" s="28" t="s">
        <v>22</v>
      </c>
      <c r="I316" s="19" t="s">
        <v>37</v>
      </c>
      <c r="J316" s="21" t="s">
        <v>784</v>
      </c>
      <c r="K316" s="25">
        <v>14</v>
      </c>
      <c r="L316" s="23">
        <v>700</v>
      </c>
      <c r="M316" s="24">
        <v>3700654275676</v>
      </c>
    </row>
    <row r="317" spans="1:13" x14ac:dyDescent="0.25">
      <c r="A317" s="14" t="s">
        <v>549</v>
      </c>
      <c r="B317" s="16" t="s">
        <v>794</v>
      </c>
      <c r="C317" s="96">
        <v>0.52</v>
      </c>
      <c r="D317" s="95">
        <v>0.02</v>
      </c>
      <c r="E317" s="137">
        <f t="shared" si="7"/>
        <v>4.6479999999999997</v>
      </c>
      <c r="F317" s="18" t="s">
        <v>795</v>
      </c>
      <c r="G317" s="19" t="s">
        <v>27</v>
      </c>
      <c r="H317" s="26" t="s">
        <v>22</v>
      </c>
      <c r="I317" s="19" t="s">
        <v>28</v>
      </c>
      <c r="J317" s="21" t="s">
        <v>796</v>
      </c>
      <c r="K317" s="25">
        <v>16</v>
      </c>
      <c r="L317" s="23">
        <v>420</v>
      </c>
      <c r="M317" s="24">
        <v>3700654272811</v>
      </c>
    </row>
    <row r="318" spans="1:13" x14ac:dyDescent="0.25">
      <c r="A318" s="14" t="s">
        <v>549</v>
      </c>
      <c r="B318" s="16" t="s">
        <v>797</v>
      </c>
      <c r="C318" s="96">
        <v>0.52</v>
      </c>
      <c r="D318" s="95">
        <v>0.02</v>
      </c>
      <c r="E318" s="137">
        <f t="shared" si="7"/>
        <v>4.6479999999999997</v>
      </c>
      <c r="F318" s="18" t="s">
        <v>798</v>
      </c>
      <c r="G318" s="19" t="s">
        <v>31</v>
      </c>
      <c r="H318" s="27" t="s">
        <v>22</v>
      </c>
      <c r="I318" s="19" t="s">
        <v>32</v>
      </c>
      <c r="J318" s="21" t="s">
        <v>796</v>
      </c>
      <c r="K318" s="25">
        <v>16</v>
      </c>
      <c r="L318" s="23">
        <v>420</v>
      </c>
      <c r="M318" s="24">
        <v>3700654272828</v>
      </c>
    </row>
    <row r="319" spans="1:13" x14ac:dyDescent="0.25">
      <c r="A319" s="14" t="s">
        <v>549</v>
      </c>
      <c r="B319" s="16" t="s">
        <v>799</v>
      </c>
      <c r="C319" s="96">
        <v>0.52</v>
      </c>
      <c r="D319" s="95">
        <v>0.02</v>
      </c>
      <c r="E319" s="137">
        <f t="shared" si="7"/>
        <v>4.6479999999999997</v>
      </c>
      <c r="F319" s="18" t="s">
        <v>800</v>
      </c>
      <c r="G319" s="19" t="s">
        <v>36</v>
      </c>
      <c r="H319" s="28" t="s">
        <v>22</v>
      </c>
      <c r="I319" s="19" t="s">
        <v>37</v>
      </c>
      <c r="J319" s="21" t="s">
        <v>796</v>
      </c>
      <c r="K319" s="25">
        <v>16</v>
      </c>
      <c r="L319" s="23">
        <v>420</v>
      </c>
      <c r="M319" s="24">
        <v>3700654272835</v>
      </c>
    </row>
    <row r="320" spans="1:13" x14ac:dyDescent="0.25">
      <c r="A320" s="14" t="s">
        <v>549</v>
      </c>
      <c r="B320" s="16" t="s">
        <v>801</v>
      </c>
      <c r="C320" s="96">
        <v>0.52</v>
      </c>
      <c r="D320" s="95">
        <v>0.02</v>
      </c>
      <c r="E320" s="137">
        <f t="shared" si="7"/>
        <v>4.6479999999999997</v>
      </c>
      <c r="F320" s="18" t="s">
        <v>802</v>
      </c>
      <c r="G320" s="19" t="s">
        <v>21</v>
      </c>
      <c r="H320" s="20" t="s">
        <v>22</v>
      </c>
      <c r="I320" s="19" t="s">
        <v>23</v>
      </c>
      <c r="J320" s="21" t="s">
        <v>803</v>
      </c>
      <c r="K320" s="25">
        <v>17</v>
      </c>
      <c r="L320" s="23">
        <v>630</v>
      </c>
      <c r="M320" s="24">
        <v>3700654272842</v>
      </c>
    </row>
    <row r="321" spans="1:13" x14ac:dyDescent="0.25">
      <c r="A321" s="14" t="s">
        <v>549</v>
      </c>
      <c r="B321" s="16" t="s">
        <v>804</v>
      </c>
      <c r="C321" s="96">
        <v>0.52</v>
      </c>
      <c r="D321" s="95">
        <v>0.02</v>
      </c>
      <c r="E321" s="137">
        <f t="shared" si="7"/>
        <v>4.6479999999999997</v>
      </c>
      <c r="F321" s="18" t="s">
        <v>805</v>
      </c>
      <c r="G321" s="19" t="s">
        <v>27</v>
      </c>
      <c r="H321" s="26" t="s">
        <v>22</v>
      </c>
      <c r="I321" s="19" t="s">
        <v>28</v>
      </c>
      <c r="J321" s="21" t="s">
        <v>803</v>
      </c>
      <c r="K321" s="25">
        <v>17</v>
      </c>
      <c r="L321" s="23">
        <v>440</v>
      </c>
      <c r="M321" s="24">
        <v>3700654272859</v>
      </c>
    </row>
    <row r="322" spans="1:13" x14ac:dyDescent="0.25">
      <c r="A322" s="14" t="s">
        <v>549</v>
      </c>
      <c r="B322" s="16" t="s">
        <v>806</v>
      </c>
      <c r="C322" s="96">
        <v>0.52</v>
      </c>
      <c r="D322" s="95">
        <v>0.02</v>
      </c>
      <c r="E322" s="137">
        <f t="shared" si="7"/>
        <v>4.6479999999999997</v>
      </c>
      <c r="F322" s="18" t="s">
        <v>807</v>
      </c>
      <c r="G322" s="19" t="s">
        <v>31</v>
      </c>
      <c r="H322" s="27" t="s">
        <v>22</v>
      </c>
      <c r="I322" s="19" t="s">
        <v>32</v>
      </c>
      <c r="J322" s="21" t="s">
        <v>803</v>
      </c>
      <c r="K322" s="25">
        <v>17</v>
      </c>
      <c r="L322" s="23">
        <v>440</v>
      </c>
      <c r="M322" s="24">
        <v>3700654272866</v>
      </c>
    </row>
    <row r="323" spans="1:13" x14ac:dyDescent="0.25">
      <c r="A323" s="14" t="s">
        <v>549</v>
      </c>
      <c r="B323" s="16" t="s">
        <v>808</v>
      </c>
      <c r="C323" s="96">
        <v>0.52</v>
      </c>
      <c r="D323" s="95">
        <v>0.02</v>
      </c>
      <c r="E323" s="137">
        <f t="shared" si="7"/>
        <v>4.6479999999999997</v>
      </c>
      <c r="F323" s="18" t="s">
        <v>809</v>
      </c>
      <c r="G323" s="19" t="s">
        <v>36</v>
      </c>
      <c r="H323" s="28" t="s">
        <v>22</v>
      </c>
      <c r="I323" s="19" t="s">
        <v>37</v>
      </c>
      <c r="J323" s="21" t="s">
        <v>803</v>
      </c>
      <c r="K323" s="25">
        <v>17</v>
      </c>
      <c r="L323" s="23">
        <v>440</v>
      </c>
      <c r="M323" s="24">
        <v>3700654272873</v>
      </c>
    </row>
    <row r="324" spans="1:13" x14ac:dyDescent="0.25">
      <c r="A324" s="14" t="s">
        <v>549</v>
      </c>
      <c r="B324" s="16" t="s">
        <v>810</v>
      </c>
      <c r="C324" s="96">
        <v>0.52</v>
      </c>
      <c r="D324" s="95">
        <v>0.02</v>
      </c>
      <c r="E324" s="137">
        <f t="shared" ref="E324:E387" si="8">SUM(C324+D324)*1.2 + 4</f>
        <v>4.6479999999999997</v>
      </c>
      <c r="F324" s="18" t="s">
        <v>811</v>
      </c>
      <c r="G324" s="19" t="s">
        <v>254</v>
      </c>
      <c r="H324" s="34" t="s">
        <v>22</v>
      </c>
      <c r="I324" s="19" t="s">
        <v>255</v>
      </c>
      <c r="J324" s="21" t="s">
        <v>803</v>
      </c>
      <c r="K324" s="25">
        <v>17</v>
      </c>
      <c r="L324" s="23">
        <v>440</v>
      </c>
      <c r="M324" s="24">
        <v>3700654272880</v>
      </c>
    </row>
    <row r="325" spans="1:13" x14ac:dyDescent="0.25">
      <c r="A325" s="14" t="s">
        <v>549</v>
      </c>
      <c r="B325" s="16" t="s">
        <v>812</v>
      </c>
      <c r="C325" s="96">
        <v>0.52</v>
      </c>
      <c r="D325" s="95">
        <v>0.02</v>
      </c>
      <c r="E325" s="137">
        <f t="shared" si="8"/>
        <v>4.6479999999999997</v>
      </c>
      <c r="F325" s="18" t="s">
        <v>813</v>
      </c>
      <c r="G325" s="19" t="s">
        <v>259</v>
      </c>
      <c r="H325" s="35" t="s">
        <v>22</v>
      </c>
      <c r="I325" s="19" t="s">
        <v>260</v>
      </c>
      <c r="J325" s="21" t="s">
        <v>803</v>
      </c>
      <c r="K325" s="25">
        <v>17</v>
      </c>
      <c r="L325" s="23">
        <v>440</v>
      </c>
      <c r="M325" s="24">
        <v>3700654272897</v>
      </c>
    </row>
    <row r="326" spans="1:13" x14ac:dyDescent="0.25">
      <c r="A326" s="14" t="s">
        <v>549</v>
      </c>
      <c r="B326" s="16" t="s">
        <v>814</v>
      </c>
      <c r="C326" s="96">
        <v>2.31</v>
      </c>
      <c r="D326" s="95">
        <v>0.1</v>
      </c>
      <c r="E326" s="137">
        <v>12.5</v>
      </c>
      <c r="F326" s="18" t="s">
        <v>815</v>
      </c>
      <c r="G326" s="19" t="s">
        <v>21</v>
      </c>
      <c r="H326" s="20" t="s">
        <v>15</v>
      </c>
      <c r="I326" s="19" t="s">
        <v>386</v>
      </c>
      <c r="J326" s="21" t="s">
        <v>816</v>
      </c>
      <c r="K326" s="22" t="s">
        <v>18</v>
      </c>
      <c r="L326" s="23" t="s">
        <v>18</v>
      </c>
      <c r="M326" s="24">
        <v>3700654205543</v>
      </c>
    </row>
    <row r="327" spans="1:13" x14ac:dyDescent="0.25">
      <c r="A327" s="14" t="s">
        <v>549</v>
      </c>
      <c r="B327" s="16" t="s">
        <v>817</v>
      </c>
      <c r="C327" s="96">
        <v>0.52</v>
      </c>
      <c r="D327" s="95">
        <v>0.02</v>
      </c>
      <c r="E327" s="137">
        <f t="shared" si="8"/>
        <v>4.6479999999999997</v>
      </c>
      <c r="F327" s="18" t="s">
        <v>818</v>
      </c>
      <c r="G327" s="19" t="s">
        <v>21</v>
      </c>
      <c r="H327" s="20" t="s">
        <v>22</v>
      </c>
      <c r="I327" s="19" t="s">
        <v>23</v>
      </c>
      <c r="J327" s="21" t="s">
        <v>816</v>
      </c>
      <c r="K327" s="25">
        <v>22</v>
      </c>
      <c r="L327" s="23">
        <v>750</v>
      </c>
      <c r="M327" s="24">
        <v>3700654275683</v>
      </c>
    </row>
    <row r="328" spans="1:13" x14ac:dyDescent="0.25">
      <c r="A328" s="14" t="s">
        <v>549</v>
      </c>
      <c r="B328" s="16" t="s">
        <v>819</v>
      </c>
      <c r="C328" s="96">
        <v>0.47000000000000003</v>
      </c>
      <c r="D328" s="95">
        <v>0.02</v>
      </c>
      <c r="E328" s="137">
        <f t="shared" si="8"/>
        <v>4.5880000000000001</v>
      </c>
      <c r="F328" s="18" t="s">
        <v>820</v>
      </c>
      <c r="G328" s="19" t="s">
        <v>250</v>
      </c>
      <c r="H328" s="20" t="s">
        <v>22</v>
      </c>
      <c r="I328" s="19" t="s">
        <v>288</v>
      </c>
      <c r="J328" s="21" t="s">
        <v>816</v>
      </c>
      <c r="K328" s="25">
        <v>13</v>
      </c>
      <c r="L328" s="23">
        <v>500</v>
      </c>
      <c r="M328" s="24">
        <v>3700654275690</v>
      </c>
    </row>
    <row r="329" spans="1:13" x14ac:dyDescent="0.25">
      <c r="A329" s="14" t="s">
        <v>549</v>
      </c>
      <c r="B329" s="16" t="s">
        <v>821</v>
      </c>
      <c r="C329" s="96">
        <v>0.47000000000000003</v>
      </c>
      <c r="D329" s="95">
        <v>0.02</v>
      </c>
      <c r="E329" s="137">
        <f t="shared" si="8"/>
        <v>4.5880000000000001</v>
      </c>
      <c r="F329" s="18" t="s">
        <v>822</v>
      </c>
      <c r="G329" s="19" t="s">
        <v>27</v>
      </c>
      <c r="H329" s="26" t="s">
        <v>22</v>
      </c>
      <c r="I329" s="19" t="s">
        <v>28</v>
      </c>
      <c r="J329" s="21" t="s">
        <v>816</v>
      </c>
      <c r="K329" s="25">
        <v>13</v>
      </c>
      <c r="L329" s="23">
        <v>800</v>
      </c>
      <c r="M329" s="24">
        <v>3700654275706</v>
      </c>
    </row>
    <row r="330" spans="1:13" x14ac:dyDescent="0.25">
      <c r="A330" s="14" t="s">
        <v>549</v>
      </c>
      <c r="B330" s="16" t="s">
        <v>823</v>
      </c>
      <c r="C330" s="96">
        <v>0.47000000000000003</v>
      </c>
      <c r="D330" s="95">
        <v>0.02</v>
      </c>
      <c r="E330" s="137">
        <f t="shared" si="8"/>
        <v>4.5880000000000001</v>
      </c>
      <c r="F330" s="18" t="s">
        <v>824</v>
      </c>
      <c r="G330" s="19" t="s">
        <v>31</v>
      </c>
      <c r="H330" s="27" t="s">
        <v>22</v>
      </c>
      <c r="I330" s="19" t="s">
        <v>32</v>
      </c>
      <c r="J330" s="21" t="s">
        <v>816</v>
      </c>
      <c r="K330" s="25">
        <v>13</v>
      </c>
      <c r="L330" s="23">
        <v>800</v>
      </c>
      <c r="M330" s="24">
        <v>3700654275713</v>
      </c>
    </row>
    <row r="331" spans="1:13" x14ac:dyDescent="0.25">
      <c r="A331" s="14" t="s">
        <v>549</v>
      </c>
      <c r="B331" s="16" t="s">
        <v>825</v>
      </c>
      <c r="C331" s="96">
        <v>0.47000000000000003</v>
      </c>
      <c r="D331" s="95">
        <v>0.02</v>
      </c>
      <c r="E331" s="137">
        <f t="shared" si="8"/>
        <v>4.5880000000000001</v>
      </c>
      <c r="F331" s="18" t="s">
        <v>826</v>
      </c>
      <c r="G331" s="19" t="s">
        <v>36</v>
      </c>
      <c r="H331" s="28" t="s">
        <v>22</v>
      </c>
      <c r="I331" s="19" t="s">
        <v>37</v>
      </c>
      <c r="J331" s="21" t="s">
        <v>816</v>
      </c>
      <c r="K331" s="25">
        <v>13</v>
      </c>
      <c r="L331" s="23">
        <v>800</v>
      </c>
      <c r="M331" s="24">
        <v>3700654275720</v>
      </c>
    </row>
    <row r="332" spans="1:13" x14ac:dyDescent="0.25">
      <c r="A332" s="14" t="s">
        <v>549</v>
      </c>
      <c r="B332" s="16" t="s">
        <v>827</v>
      </c>
      <c r="C332" s="96">
        <v>0.52</v>
      </c>
      <c r="D332" s="95">
        <v>0.02</v>
      </c>
      <c r="E332" s="137">
        <f t="shared" si="8"/>
        <v>4.6479999999999997</v>
      </c>
      <c r="F332" s="18" t="s">
        <v>828</v>
      </c>
      <c r="G332" s="19" t="s">
        <v>21</v>
      </c>
      <c r="H332" s="20" t="s">
        <v>22</v>
      </c>
      <c r="I332" s="19" t="s">
        <v>23</v>
      </c>
      <c r="J332" s="21" t="s">
        <v>829</v>
      </c>
      <c r="K332" s="25">
        <v>17</v>
      </c>
      <c r="L332" s="23">
        <v>628</v>
      </c>
      <c r="M332" s="24">
        <v>3700654272903</v>
      </c>
    </row>
    <row r="333" spans="1:13" x14ac:dyDescent="0.25">
      <c r="A333" s="14" t="s">
        <v>549</v>
      </c>
      <c r="B333" s="16" t="s">
        <v>830</v>
      </c>
      <c r="C333" s="96">
        <v>0.52</v>
      </c>
      <c r="D333" s="95">
        <v>0.02</v>
      </c>
      <c r="E333" s="137">
        <f t="shared" si="8"/>
        <v>4.6479999999999997</v>
      </c>
      <c r="F333" s="18" t="s">
        <v>831</v>
      </c>
      <c r="G333" s="19" t="s">
        <v>27</v>
      </c>
      <c r="H333" s="26" t="s">
        <v>22</v>
      </c>
      <c r="I333" s="19" t="s">
        <v>28</v>
      </c>
      <c r="J333" s="21" t="s">
        <v>829</v>
      </c>
      <c r="K333" s="25">
        <v>17</v>
      </c>
      <c r="L333" s="23">
        <v>440</v>
      </c>
      <c r="M333" s="24">
        <v>3700654272910</v>
      </c>
    </row>
    <row r="334" spans="1:13" x14ac:dyDescent="0.25">
      <c r="A334" s="14" t="s">
        <v>549</v>
      </c>
      <c r="B334" s="16" t="s">
        <v>832</v>
      </c>
      <c r="C334" s="96">
        <v>0.52</v>
      </c>
      <c r="D334" s="95">
        <v>0.02</v>
      </c>
      <c r="E334" s="137">
        <f t="shared" si="8"/>
        <v>4.6479999999999997</v>
      </c>
      <c r="F334" s="18" t="s">
        <v>833</v>
      </c>
      <c r="G334" s="19" t="s">
        <v>31</v>
      </c>
      <c r="H334" s="27" t="s">
        <v>22</v>
      </c>
      <c r="I334" s="19" t="s">
        <v>32</v>
      </c>
      <c r="J334" s="21" t="s">
        <v>829</v>
      </c>
      <c r="K334" s="25">
        <v>17</v>
      </c>
      <c r="L334" s="23">
        <v>440</v>
      </c>
      <c r="M334" s="24">
        <v>3700654272927</v>
      </c>
    </row>
    <row r="335" spans="1:13" x14ac:dyDescent="0.25">
      <c r="A335" s="14" t="s">
        <v>549</v>
      </c>
      <c r="B335" s="16" t="s">
        <v>834</v>
      </c>
      <c r="C335" s="96">
        <v>0.52</v>
      </c>
      <c r="D335" s="95">
        <v>0.02</v>
      </c>
      <c r="E335" s="137">
        <f t="shared" si="8"/>
        <v>4.6479999999999997</v>
      </c>
      <c r="F335" s="18" t="s">
        <v>835</v>
      </c>
      <c r="G335" s="19" t="s">
        <v>36</v>
      </c>
      <c r="H335" s="28" t="s">
        <v>22</v>
      </c>
      <c r="I335" s="19" t="s">
        <v>37</v>
      </c>
      <c r="J335" s="21" t="s">
        <v>829</v>
      </c>
      <c r="K335" s="25">
        <v>17</v>
      </c>
      <c r="L335" s="23">
        <v>440</v>
      </c>
      <c r="M335" s="24">
        <v>3700654272934</v>
      </c>
    </row>
    <row r="336" spans="1:13" x14ac:dyDescent="0.25">
      <c r="A336" s="14" t="s">
        <v>549</v>
      </c>
      <c r="B336" s="16" t="s">
        <v>836</v>
      </c>
      <c r="C336" s="96">
        <v>0.52</v>
      </c>
      <c r="D336" s="95">
        <v>0.02</v>
      </c>
      <c r="E336" s="137">
        <f t="shared" si="8"/>
        <v>4.6479999999999997</v>
      </c>
      <c r="F336" s="18" t="s">
        <v>837</v>
      </c>
      <c r="G336" s="19" t="s">
        <v>254</v>
      </c>
      <c r="H336" s="34" t="s">
        <v>22</v>
      </c>
      <c r="I336" s="19" t="s">
        <v>255</v>
      </c>
      <c r="J336" s="21" t="s">
        <v>829</v>
      </c>
      <c r="K336" s="25">
        <v>17</v>
      </c>
      <c r="L336" s="23">
        <v>440</v>
      </c>
      <c r="M336" s="24">
        <v>3700654272941</v>
      </c>
    </row>
    <row r="337" spans="1:13" x14ac:dyDescent="0.25">
      <c r="A337" s="14" t="s">
        <v>549</v>
      </c>
      <c r="B337" s="16" t="s">
        <v>838</v>
      </c>
      <c r="C337" s="96">
        <v>0.52</v>
      </c>
      <c r="D337" s="95">
        <v>0.02</v>
      </c>
      <c r="E337" s="137">
        <f t="shared" si="8"/>
        <v>4.6479999999999997</v>
      </c>
      <c r="F337" s="18" t="s">
        <v>839</v>
      </c>
      <c r="G337" s="19" t="s">
        <v>259</v>
      </c>
      <c r="H337" s="35" t="s">
        <v>22</v>
      </c>
      <c r="I337" s="19" t="s">
        <v>260</v>
      </c>
      <c r="J337" s="21" t="s">
        <v>829</v>
      </c>
      <c r="K337" s="25">
        <v>17</v>
      </c>
      <c r="L337" s="23">
        <v>440</v>
      </c>
      <c r="M337" s="24">
        <v>3700654272958</v>
      </c>
    </row>
    <row r="338" spans="1:13" x14ac:dyDescent="0.25">
      <c r="A338" s="14" t="s">
        <v>549</v>
      </c>
      <c r="B338" s="16" t="s">
        <v>840</v>
      </c>
      <c r="C338" s="96">
        <v>0.52</v>
      </c>
      <c r="D338" s="95">
        <v>0.02</v>
      </c>
      <c r="E338" s="137">
        <f t="shared" si="8"/>
        <v>4.6479999999999997</v>
      </c>
      <c r="F338" s="18" t="s">
        <v>841</v>
      </c>
      <c r="G338" s="19" t="s">
        <v>263</v>
      </c>
      <c r="H338" s="36" t="s">
        <v>22</v>
      </c>
      <c r="I338" s="19" t="s">
        <v>264</v>
      </c>
      <c r="J338" s="21" t="s">
        <v>829</v>
      </c>
      <c r="K338" s="25">
        <v>17</v>
      </c>
      <c r="L338" s="23">
        <v>440</v>
      </c>
      <c r="M338" s="24">
        <v>3700654272965</v>
      </c>
    </row>
    <row r="339" spans="1:13" x14ac:dyDescent="0.25">
      <c r="A339" s="14" t="s">
        <v>549</v>
      </c>
      <c r="B339" s="16" t="s">
        <v>842</v>
      </c>
      <c r="C339" s="96">
        <v>0.47000000000000003</v>
      </c>
      <c r="D339" s="95">
        <v>0.02</v>
      </c>
      <c r="E339" s="137">
        <f t="shared" si="8"/>
        <v>4.5880000000000001</v>
      </c>
      <c r="F339" s="18" t="s">
        <v>843</v>
      </c>
      <c r="G339" s="19" t="s">
        <v>313</v>
      </c>
      <c r="H339" s="20" t="s">
        <v>22</v>
      </c>
      <c r="I339" s="19" t="s">
        <v>314</v>
      </c>
      <c r="J339" s="21" t="s">
        <v>829</v>
      </c>
      <c r="K339" s="25">
        <v>17</v>
      </c>
      <c r="L339" s="23">
        <v>440</v>
      </c>
      <c r="M339" s="24">
        <v>3700654272972</v>
      </c>
    </row>
    <row r="340" spans="1:13" x14ac:dyDescent="0.25">
      <c r="A340" s="14" t="s">
        <v>549</v>
      </c>
      <c r="B340" s="16" t="s">
        <v>844</v>
      </c>
      <c r="C340" s="96">
        <v>2.63</v>
      </c>
      <c r="D340" s="95">
        <v>0.02</v>
      </c>
      <c r="E340" s="137">
        <f t="shared" si="8"/>
        <v>7.18</v>
      </c>
      <c r="F340" s="18" t="s">
        <v>845</v>
      </c>
      <c r="G340" s="19" t="s">
        <v>21</v>
      </c>
      <c r="H340" s="20" t="s">
        <v>22</v>
      </c>
      <c r="I340" s="19" t="s">
        <v>23</v>
      </c>
      <c r="J340" s="21" t="s">
        <v>846</v>
      </c>
      <c r="K340" s="25">
        <v>30</v>
      </c>
      <c r="L340" s="23">
        <v>1550</v>
      </c>
      <c r="M340" s="24">
        <v>3700654238381</v>
      </c>
    </row>
    <row r="341" spans="1:13" x14ac:dyDescent="0.25">
      <c r="A341" s="14" t="s">
        <v>549</v>
      </c>
      <c r="B341" s="16" t="s">
        <v>847</v>
      </c>
      <c r="C341" s="96">
        <v>1.73</v>
      </c>
      <c r="D341" s="95">
        <v>0.02</v>
      </c>
      <c r="E341" s="137">
        <f t="shared" si="8"/>
        <v>6.1</v>
      </c>
      <c r="F341" s="18" t="s">
        <v>848</v>
      </c>
      <c r="G341" s="19" t="s">
        <v>27</v>
      </c>
      <c r="H341" s="26" t="s">
        <v>22</v>
      </c>
      <c r="I341" s="19" t="s">
        <v>28</v>
      </c>
      <c r="J341" s="21" t="s">
        <v>846</v>
      </c>
      <c r="K341" s="25">
        <v>14</v>
      </c>
      <c r="L341" s="23">
        <v>1100</v>
      </c>
      <c r="M341" s="24">
        <v>3700654238398</v>
      </c>
    </row>
    <row r="342" spans="1:13" x14ac:dyDescent="0.25">
      <c r="A342" s="14" t="s">
        <v>549</v>
      </c>
      <c r="B342" s="16" t="s">
        <v>849</v>
      </c>
      <c r="C342" s="96">
        <v>1.73</v>
      </c>
      <c r="D342" s="95">
        <v>0.02</v>
      </c>
      <c r="E342" s="137">
        <f t="shared" si="8"/>
        <v>6.1</v>
      </c>
      <c r="F342" s="18" t="s">
        <v>850</v>
      </c>
      <c r="G342" s="19" t="s">
        <v>31</v>
      </c>
      <c r="H342" s="27" t="s">
        <v>22</v>
      </c>
      <c r="I342" s="19" t="s">
        <v>32</v>
      </c>
      <c r="J342" s="21" t="s">
        <v>846</v>
      </c>
      <c r="K342" s="25">
        <v>14</v>
      </c>
      <c r="L342" s="23">
        <v>1100</v>
      </c>
      <c r="M342" s="24">
        <v>3700654238404</v>
      </c>
    </row>
    <row r="343" spans="1:13" x14ac:dyDescent="0.25">
      <c r="A343" s="14" t="s">
        <v>549</v>
      </c>
      <c r="B343" s="16" t="s">
        <v>851</v>
      </c>
      <c r="C343" s="96">
        <v>1.73</v>
      </c>
      <c r="D343" s="95">
        <v>0.02</v>
      </c>
      <c r="E343" s="137">
        <f t="shared" si="8"/>
        <v>6.1</v>
      </c>
      <c r="F343" s="18" t="s">
        <v>852</v>
      </c>
      <c r="G343" s="19" t="s">
        <v>36</v>
      </c>
      <c r="H343" s="28" t="s">
        <v>22</v>
      </c>
      <c r="I343" s="19" t="s">
        <v>37</v>
      </c>
      <c r="J343" s="21" t="s">
        <v>846</v>
      </c>
      <c r="K343" s="25">
        <v>14</v>
      </c>
      <c r="L343" s="23">
        <v>1100</v>
      </c>
      <c r="M343" s="24">
        <v>3700654238411</v>
      </c>
    </row>
    <row r="344" spans="1:13" x14ac:dyDescent="0.25">
      <c r="A344" s="46" t="s">
        <v>549</v>
      </c>
      <c r="B344" s="16" t="s">
        <v>853</v>
      </c>
      <c r="C344" s="96">
        <v>7.75</v>
      </c>
      <c r="D344" s="95">
        <v>0.08</v>
      </c>
      <c r="E344" s="137">
        <v>18.5</v>
      </c>
      <c r="F344" s="18" t="s">
        <v>852</v>
      </c>
      <c r="G344" s="19" t="s">
        <v>14</v>
      </c>
      <c r="H344" s="20" t="s">
        <v>74</v>
      </c>
      <c r="I344" s="19" t="s">
        <v>75</v>
      </c>
      <c r="J344" s="21" t="s">
        <v>846</v>
      </c>
      <c r="K344" s="22" t="s">
        <v>18</v>
      </c>
      <c r="L344" s="23" t="s">
        <v>18</v>
      </c>
      <c r="M344" s="24">
        <v>3700654238428</v>
      </c>
    </row>
    <row r="345" spans="1:13" x14ac:dyDescent="0.25">
      <c r="A345" s="14" t="s">
        <v>549</v>
      </c>
      <c r="B345" s="16" t="s">
        <v>854</v>
      </c>
      <c r="C345" s="96">
        <v>4.6999999999999993</v>
      </c>
      <c r="D345" s="95">
        <v>0.02</v>
      </c>
      <c r="E345" s="137">
        <f>SUM(C345+D345)*1.2 + 5</f>
        <v>10.663999999999998</v>
      </c>
      <c r="F345" s="18" t="s">
        <v>855</v>
      </c>
      <c r="G345" s="19" t="s">
        <v>21</v>
      </c>
      <c r="H345" s="20" t="s">
        <v>22</v>
      </c>
      <c r="I345" s="19" t="s">
        <v>23</v>
      </c>
      <c r="J345" s="21" t="s">
        <v>856</v>
      </c>
      <c r="K345" s="25">
        <v>41.2</v>
      </c>
      <c r="L345" s="23">
        <v>2600</v>
      </c>
      <c r="M345" s="24">
        <v>3700654238527</v>
      </c>
    </row>
    <row r="346" spans="1:13" x14ac:dyDescent="0.25">
      <c r="A346" s="14" t="s">
        <v>549</v>
      </c>
      <c r="B346" s="16" t="s">
        <v>857</v>
      </c>
      <c r="C346" s="96">
        <v>2.9</v>
      </c>
      <c r="D346" s="95">
        <v>0.02</v>
      </c>
      <c r="E346" s="137">
        <f t="shared" ref="E346:E348" si="9">SUM(C346+D346)*1.2 + 5</f>
        <v>8.5039999999999996</v>
      </c>
      <c r="F346" s="18" t="s">
        <v>858</v>
      </c>
      <c r="G346" s="19" t="s">
        <v>27</v>
      </c>
      <c r="H346" s="26" t="s">
        <v>22</v>
      </c>
      <c r="I346" s="19" t="s">
        <v>28</v>
      </c>
      <c r="J346" s="21" t="s">
        <v>856</v>
      </c>
      <c r="K346" s="25">
        <v>20.3</v>
      </c>
      <c r="L346" s="23">
        <v>1900</v>
      </c>
      <c r="M346" s="24">
        <v>3700654238534</v>
      </c>
    </row>
    <row r="347" spans="1:13" x14ac:dyDescent="0.25">
      <c r="A347" s="14" t="s">
        <v>549</v>
      </c>
      <c r="B347" s="16" t="s">
        <v>859</v>
      </c>
      <c r="C347" s="96">
        <v>2.9</v>
      </c>
      <c r="D347" s="95">
        <v>0.02</v>
      </c>
      <c r="E347" s="137">
        <f t="shared" si="9"/>
        <v>8.5039999999999996</v>
      </c>
      <c r="F347" s="18" t="s">
        <v>860</v>
      </c>
      <c r="G347" s="19" t="s">
        <v>31</v>
      </c>
      <c r="H347" s="27" t="s">
        <v>22</v>
      </c>
      <c r="I347" s="19" t="s">
        <v>32</v>
      </c>
      <c r="J347" s="21" t="s">
        <v>856</v>
      </c>
      <c r="K347" s="25">
        <v>20.3</v>
      </c>
      <c r="L347" s="23">
        <v>1900</v>
      </c>
      <c r="M347" s="24">
        <v>3700654238541</v>
      </c>
    </row>
    <row r="348" spans="1:13" x14ac:dyDescent="0.25">
      <c r="A348" s="14" t="s">
        <v>549</v>
      </c>
      <c r="B348" s="16" t="s">
        <v>861</v>
      </c>
      <c r="C348" s="96">
        <v>2.9</v>
      </c>
      <c r="D348" s="95">
        <v>0.02</v>
      </c>
      <c r="E348" s="137">
        <f t="shared" si="9"/>
        <v>8.5039999999999996</v>
      </c>
      <c r="F348" s="18" t="s">
        <v>862</v>
      </c>
      <c r="G348" s="19" t="s">
        <v>36</v>
      </c>
      <c r="H348" s="28" t="s">
        <v>22</v>
      </c>
      <c r="I348" s="19" t="s">
        <v>37</v>
      </c>
      <c r="J348" s="21" t="s">
        <v>856</v>
      </c>
      <c r="K348" s="25">
        <v>20.3</v>
      </c>
      <c r="L348" s="23">
        <v>1900</v>
      </c>
      <c r="M348" s="24">
        <v>3700654238558</v>
      </c>
    </row>
    <row r="349" spans="1:13" x14ac:dyDescent="0.25">
      <c r="A349" s="46" t="s">
        <v>549</v>
      </c>
      <c r="B349" s="16" t="s">
        <v>863</v>
      </c>
      <c r="C349" s="96">
        <v>13.33</v>
      </c>
      <c r="D349" s="95">
        <v>0.08</v>
      </c>
      <c r="E349" s="137">
        <v>24.5</v>
      </c>
      <c r="F349" s="18" t="s">
        <v>864</v>
      </c>
      <c r="G349" s="19" t="s">
        <v>14</v>
      </c>
      <c r="H349" s="20" t="s">
        <v>74</v>
      </c>
      <c r="I349" s="19" t="s">
        <v>75</v>
      </c>
      <c r="J349" s="21" t="s">
        <v>856</v>
      </c>
      <c r="K349" s="22" t="s">
        <v>18</v>
      </c>
      <c r="L349" s="23" t="s">
        <v>18</v>
      </c>
      <c r="M349" s="24">
        <v>3700654238565</v>
      </c>
    </row>
    <row r="350" spans="1:13" x14ac:dyDescent="0.25">
      <c r="A350" s="46" t="s">
        <v>549</v>
      </c>
      <c r="B350" s="16" t="s">
        <v>865</v>
      </c>
      <c r="C350" s="96">
        <v>3.32</v>
      </c>
      <c r="D350" s="95">
        <v>0.02</v>
      </c>
      <c r="E350" s="137">
        <f>SUM(C350+D350)*1.2 + 5</f>
        <v>9.0079999999999991</v>
      </c>
      <c r="F350" s="18" t="s">
        <v>866</v>
      </c>
      <c r="G350" s="19" t="s">
        <v>21</v>
      </c>
      <c r="H350" s="20" t="s">
        <v>22</v>
      </c>
      <c r="I350" s="19" t="s">
        <v>23</v>
      </c>
      <c r="J350" s="21" t="s">
        <v>867</v>
      </c>
      <c r="K350" s="25">
        <v>11.2</v>
      </c>
      <c r="L350" s="23">
        <v>500</v>
      </c>
      <c r="M350" s="24">
        <v>3700654239111</v>
      </c>
    </row>
    <row r="351" spans="1:13" x14ac:dyDescent="0.25">
      <c r="A351" s="46" t="s">
        <v>549</v>
      </c>
      <c r="B351" s="16" t="s">
        <v>868</v>
      </c>
      <c r="C351" s="96">
        <v>3.32</v>
      </c>
      <c r="D351" s="95">
        <v>0.02</v>
      </c>
      <c r="E351" s="137">
        <f t="shared" ref="E351:E355" si="10">SUM(C351+D351)*1.2 + 5</f>
        <v>9.0079999999999991</v>
      </c>
      <c r="F351" s="18" t="s">
        <v>869</v>
      </c>
      <c r="G351" s="19" t="s">
        <v>27</v>
      </c>
      <c r="H351" s="26" t="s">
        <v>22</v>
      </c>
      <c r="I351" s="19" t="s">
        <v>28</v>
      </c>
      <c r="J351" s="21" t="s">
        <v>867</v>
      </c>
      <c r="K351" s="25">
        <v>9.3000000000000007</v>
      </c>
      <c r="L351" s="23">
        <v>830</v>
      </c>
      <c r="M351" s="24">
        <v>3700654239128</v>
      </c>
    </row>
    <row r="352" spans="1:13" x14ac:dyDescent="0.25">
      <c r="A352" s="46" t="s">
        <v>549</v>
      </c>
      <c r="B352" s="16" t="s">
        <v>870</v>
      </c>
      <c r="C352" s="96">
        <v>3.32</v>
      </c>
      <c r="D352" s="95">
        <v>0.02</v>
      </c>
      <c r="E352" s="137">
        <f t="shared" si="10"/>
        <v>9.0079999999999991</v>
      </c>
      <c r="F352" s="18" t="s">
        <v>871</v>
      </c>
      <c r="G352" s="19" t="s">
        <v>254</v>
      </c>
      <c r="H352" s="34" t="s">
        <v>22</v>
      </c>
      <c r="I352" s="19" t="s">
        <v>255</v>
      </c>
      <c r="J352" s="21" t="s">
        <v>867</v>
      </c>
      <c r="K352" s="25">
        <v>10.3</v>
      </c>
      <c r="L352" s="23">
        <v>830</v>
      </c>
      <c r="M352" s="24">
        <v>3700654239159</v>
      </c>
    </row>
    <row r="353" spans="1:13" x14ac:dyDescent="0.25">
      <c r="A353" s="46" t="s">
        <v>549</v>
      </c>
      <c r="B353" s="16" t="s">
        <v>872</v>
      </c>
      <c r="C353" s="96">
        <v>3.32</v>
      </c>
      <c r="D353" s="95">
        <v>0.02</v>
      </c>
      <c r="E353" s="137">
        <f t="shared" si="10"/>
        <v>9.0079999999999991</v>
      </c>
      <c r="F353" s="18" t="s">
        <v>873</v>
      </c>
      <c r="G353" s="19" t="s">
        <v>874</v>
      </c>
      <c r="H353" s="35" t="s">
        <v>22</v>
      </c>
      <c r="I353" s="19" t="s">
        <v>260</v>
      </c>
      <c r="J353" s="21" t="s">
        <v>867</v>
      </c>
      <c r="K353" s="25">
        <v>10.3</v>
      </c>
      <c r="L353" s="23">
        <v>830</v>
      </c>
      <c r="M353" s="24">
        <v>3700654239166</v>
      </c>
    </row>
    <row r="354" spans="1:13" x14ac:dyDescent="0.25">
      <c r="A354" s="46" t="s">
        <v>549</v>
      </c>
      <c r="B354" s="16" t="s">
        <v>875</v>
      </c>
      <c r="C354" s="96">
        <v>3.32</v>
      </c>
      <c r="D354" s="95">
        <v>0.02</v>
      </c>
      <c r="E354" s="137">
        <f t="shared" si="10"/>
        <v>9.0079999999999991</v>
      </c>
      <c r="F354" s="18" t="s">
        <v>876</v>
      </c>
      <c r="G354" s="19" t="s">
        <v>31</v>
      </c>
      <c r="H354" s="27" t="s">
        <v>22</v>
      </c>
      <c r="I354" s="19" t="s">
        <v>32</v>
      </c>
      <c r="J354" s="21" t="s">
        <v>867</v>
      </c>
      <c r="K354" s="25">
        <v>9.3000000000000007</v>
      </c>
      <c r="L354" s="23">
        <v>830</v>
      </c>
      <c r="M354" s="24">
        <v>3700654239135</v>
      </c>
    </row>
    <row r="355" spans="1:13" x14ac:dyDescent="0.25">
      <c r="A355" s="46" t="s">
        <v>549</v>
      </c>
      <c r="B355" s="16" t="s">
        <v>877</v>
      </c>
      <c r="C355" s="96">
        <v>3.32</v>
      </c>
      <c r="D355" s="95">
        <v>0.02</v>
      </c>
      <c r="E355" s="137">
        <f t="shared" si="10"/>
        <v>9.0079999999999991</v>
      </c>
      <c r="F355" s="18" t="s">
        <v>878</v>
      </c>
      <c r="G355" s="19" t="s">
        <v>36</v>
      </c>
      <c r="H355" s="28" t="s">
        <v>22</v>
      </c>
      <c r="I355" s="19" t="s">
        <v>37</v>
      </c>
      <c r="J355" s="21" t="s">
        <v>867</v>
      </c>
      <c r="K355" s="25">
        <v>9.3000000000000007</v>
      </c>
      <c r="L355" s="23">
        <v>830</v>
      </c>
      <c r="M355" s="24">
        <v>3700654239142</v>
      </c>
    </row>
    <row r="356" spans="1:13" x14ac:dyDescent="0.25">
      <c r="A356" s="46" t="s">
        <v>549</v>
      </c>
      <c r="B356" s="16" t="s">
        <v>879</v>
      </c>
      <c r="C356" s="96">
        <v>18.650000000000002</v>
      </c>
      <c r="D356" s="95">
        <v>0.12</v>
      </c>
      <c r="E356" s="137">
        <v>39.5</v>
      </c>
      <c r="F356" s="18" t="s">
        <v>880</v>
      </c>
      <c r="G356" s="19" t="s">
        <v>736</v>
      </c>
      <c r="H356" s="20" t="s">
        <v>238</v>
      </c>
      <c r="I356" s="19" t="s">
        <v>239</v>
      </c>
      <c r="J356" s="21" t="s">
        <v>867</v>
      </c>
      <c r="K356" s="22" t="s">
        <v>18</v>
      </c>
      <c r="L356" s="23" t="s">
        <v>18</v>
      </c>
      <c r="M356" s="24">
        <v>3700654239173</v>
      </c>
    </row>
    <row r="357" spans="1:13" x14ac:dyDescent="0.25">
      <c r="A357" s="14" t="s">
        <v>549</v>
      </c>
      <c r="B357" s="16" t="s">
        <v>881</v>
      </c>
      <c r="C357" s="96">
        <v>1.5</v>
      </c>
      <c r="D357" s="95">
        <v>0.06</v>
      </c>
      <c r="E357" s="137">
        <f>SUM(C357+D357)*1.2 + 5</f>
        <v>6.8719999999999999</v>
      </c>
      <c r="F357" s="18" t="s">
        <v>882</v>
      </c>
      <c r="G357" s="19" t="s">
        <v>14</v>
      </c>
      <c r="H357" s="20" t="s">
        <v>15</v>
      </c>
      <c r="I357" s="19" t="s">
        <v>883</v>
      </c>
      <c r="J357" s="21" t="s">
        <v>884</v>
      </c>
      <c r="K357" s="22" t="s">
        <v>18</v>
      </c>
      <c r="L357" s="23" t="s">
        <v>18</v>
      </c>
      <c r="M357" s="24">
        <v>3700654271715</v>
      </c>
    </row>
    <row r="358" spans="1:13" x14ac:dyDescent="0.25">
      <c r="A358" s="14" t="s">
        <v>549</v>
      </c>
      <c r="B358" s="16" t="s">
        <v>885</v>
      </c>
      <c r="C358" s="96">
        <v>0.47000000000000003</v>
      </c>
      <c r="D358" s="95">
        <v>0.02</v>
      </c>
      <c r="E358" s="137">
        <f t="shared" si="8"/>
        <v>4.5880000000000001</v>
      </c>
      <c r="F358" s="18" t="s">
        <v>886</v>
      </c>
      <c r="G358" s="19" t="s">
        <v>21</v>
      </c>
      <c r="H358" s="20" t="s">
        <v>22</v>
      </c>
      <c r="I358" s="19" t="s">
        <v>23</v>
      </c>
      <c r="J358" s="21" t="s">
        <v>884</v>
      </c>
      <c r="K358" s="25">
        <v>17</v>
      </c>
      <c r="L358" s="23">
        <v>420</v>
      </c>
      <c r="M358" s="24">
        <v>3700654272989</v>
      </c>
    </row>
    <row r="359" spans="1:13" x14ac:dyDescent="0.25">
      <c r="A359" s="14" t="s">
        <v>549</v>
      </c>
      <c r="B359" s="16" t="s">
        <v>887</v>
      </c>
      <c r="C359" s="96">
        <v>0.52</v>
      </c>
      <c r="D359" s="95">
        <v>0.02</v>
      </c>
      <c r="E359" s="137">
        <f t="shared" si="8"/>
        <v>4.6479999999999997</v>
      </c>
      <c r="F359" s="18" t="s">
        <v>888</v>
      </c>
      <c r="G359" s="19" t="s">
        <v>332</v>
      </c>
      <c r="H359" s="20" t="s">
        <v>363</v>
      </c>
      <c r="I359" s="19" t="s">
        <v>364</v>
      </c>
      <c r="J359" s="21" t="s">
        <v>884</v>
      </c>
      <c r="K359" s="25">
        <v>37</v>
      </c>
      <c r="L359" s="23">
        <v>300</v>
      </c>
      <c r="M359" s="24">
        <v>3700654272996</v>
      </c>
    </row>
    <row r="360" spans="1:13" s="55" customFormat="1" ht="18" customHeight="1" x14ac:dyDescent="0.25">
      <c r="A360" s="14" t="s">
        <v>549</v>
      </c>
      <c r="B360" s="16" t="s">
        <v>5971</v>
      </c>
      <c r="C360" s="96">
        <v>25.78</v>
      </c>
      <c r="D360" s="95">
        <v>0.08</v>
      </c>
      <c r="E360" s="137">
        <v>49.5</v>
      </c>
      <c r="F360" s="18" t="s">
        <v>5972</v>
      </c>
      <c r="G360" s="19" t="s">
        <v>14</v>
      </c>
      <c r="H360" s="20" t="s">
        <v>74</v>
      </c>
      <c r="I360" s="19" t="s">
        <v>75</v>
      </c>
      <c r="J360" s="21" t="s">
        <v>5973</v>
      </c>
      <c r="K360" s="22" t="s">
        <v>18</v>
      </c>
      <c r="L360" s="23">
        <v>1100</v>
      </c>
      <c r="M360" s="33">
        <v>3700654242944</v>
      </c>
    </row>
    <row r="361" spans="1:13" s="55" customFormat="1" ht="18" customHeight="1" x14ac:dyDescent="0.25">
      <c r="A361" s="14" t="s">
        <v>549</v>
      </c>
      <c r="B361" s="16" t="s">
        <v>5974</v>
      </c>
      <c r="C361" s="96">
        <v>8.0299999999999994</v>
      </c>
      <c r="D361" s="95">
        <v>0.02</v>
      </c>
      <c r="E361" s="137">
        <f>SUM(C361+D361)*1.2 + 8</f>
        <v>17.659999999999997</v>
      </c>
      <c r="F361" s="18" t="s">
        <v>5972</v>
      </c>
      <c r="G361" s="19" t="s">
        <v>21</v>
      </c>
      <c r="H361" s="20" t="s">
        <v>22</v>
      </c>
      <c r="I361" s="19" t="s">
        <v>23</v>
      </c>
      <c r="J361" s="21" t="s">
        <v>5973</v>
      </c>
      <c r="K361" s="25">
        <v>21</v>
      </c>
      <c r="L361" s="25">
        <v>1100</v>
      </c>
      <c r="M361" s="33">
        <v>3700654242906</v>
      </c>
    </row>
    <row r="362" spans="1:13" s="55" customFormat="1" ht="18" customHeight="1" x14ac:dyDescent="0.25">
      <c r="A362" s="14" t="s">
        <v>549</v>
      </c>
      <c r="B362" s="16" t="s">
        <v>5975</v>
      </c>
      <c r="C362" s="96">
        <v>6.02</v>
      </c>
      <c r="D362" s="95">
        <v>0.02</v>
      </c>
      <c r="E362" s="137">
        <f t="shared" ref="E362:E364" si="11">SUM(C362+D362)*1.2 + 8</f>
        <v>15.247999999999998</v>
      </c>
      <c r="F362" s="18" t="s">
        <v>5972</v>
      </c>
      <c r="G362" s="19" t="s">
        <v>27</v>
      </c>
      <c r="H362" s="26" t="s">
        <v>22</v>
      </c>
      <c r="I362" s="19" t="s">
        <v>28</v>
      </c>
      <c r="J362" s="21" t="s">
        <v>5973</v>
      </c>
      <c r="K362" s="25">
        <v>18</v>
      </c>
      <c r="L362" s="25">
        <v>1100</v>
      </c>
      <c r="M362" s="33">
        <v>3700654242913</v>
      </c>
    </row>
    <row r="363" spans="1:13" s="55" customFormat="1" ht="18" customHeight="1" x14ac:dyDescent="0.25">
      <c r="A363" s="14" t="s">
        <v>549</v>
      </c>
      <c r="B363" s="16" t="s">
        <v>5976</v>
      </c>
      <c r="C363" s="96">
        <v>6.02</v>
      </c>
      <c r="D363" s="95">
        <v>0.02</v>
      </c>
      <c r="E363" s="137">
        <f t="shared" si="11"/>
        <v>15.247999999999998</v>
      </c>
      <c r="F363" s="18" t="s">
        <v>5972</v>
      </c>
      <c r="G363" s="19" t="s">
        <v>31</v>
      </c>
      <c r="H363" s="27" t="s">
        <v>22</v>
      </c>
      <c r="I363" s="19" t="s">
        <v>32</v>
      </c>
      <c r="J363" s="21" t="s">
        <v>5973</v>
      </c>
      <c r="K363" s="25">
        <v>18</v>
      </c>
      <c r="L363" s="25">
        <v>1100</v>
      </c>
      <c r="M363" s="33">
        <v>3700654242920</v>
      </c>
    </row>
    <row r="364" spans="1:13" s="55" customFormat="1" ht="18" customHeight="1" x14ac:dyDescent="0.25">
      <c r="A364" s="14" t="s">
        <v>549</v>
      </c>
      <c r="B364" s="16" t="s">
        <v>5977</v>
      </c>
      <c r="C364" s="96">
        <v>6.02</v>
      </c>
      <c r="D364" s="95">
        <v>0.02</v>
      </c>
      <c r="E364" s="137">
        <f t="shared" si="11"/>
        <v>15.247999999999998</v>
      </c>
      <c r="F364" s="18" t="s">
        <v>5972</v>
      </c>
      <c r="G364" s="19" t="s">
        <v>36</v>
      </c>
      <c r="H364" s="28" t="s">
        <v>22</v>
      </c>
      <c r="I364" s="19" t="s">
        <v>37</v>
      </c>
      <c r="J364" s="21" t="s">
        <v>5973</v>
      </c>
      <c r="K364" s="25">
        <v>18</v>
      </c>
      <c r="L364" s="25">
        <v>1100</v>
      </c>
      <c r="M364" s="33">
        <v>3700654242937</v>
      </c>
    </row>
    <row r="365" spans="1:13" x14ac:dyDescent="0.25">
      <c r="A365" s="14" t="s">
        <v>549</v>
      </c>
      <c r="B365" s="16" t="s">
        <v>889</v>
      </c>
      <c r="C365" s="96">
        <v>0.48000000000000004</v>
      </c>
      <c r="D365" s="95">
        <v>0.02</v>
      </c>
      <c r="E365" s="137">
        <f t="shared" si="8"/>
        <v>4.5999999999999996</v>
      </c>
      <c r="F365" s="18" t="s">
        <v>890</v>
      </c>
      <c r="G365" s="19" t="s">
        <v>27</v>
      </c>
      <c r="H365" s="26" t="s">
        <v>22</v>
      </c>
      <c r="I365" s="19" t="s">
        <v>28</v>
      </c>
      <c r="J365" s="21" t="s">
        <v>891</v>
      </c>
      <c r="K365" s="25">
        <v>16</v>
      </c>
      <c r="L365" s="23">
        <v>420</v>
      </c>
      <c r="M365" s="24">
        <v>3700654273009</v>
      </c>
    </row>
    <row r="366" spans="1:13" x14ac:dyDescent="0.25">
      <c r="A366" s="14" t="s">
        <v>549</v>
      </c>
      <c r="B366" s="16" t="s">
        <v>892</v>
      </c>
      <c r="C366" s="96">
        <v>0.53</v>
      </c>
      <c r="D366" s="95">
        <v>0.02</v>
      </c>
      <c r="E366" s="137">
        <f t="shared" si="8"/>
        <v>4.66</v>
      </c>
      <c r="F366" s="18" t="s">
        <v>893</v>
      </c>
      <c r="G366" s="19" t="s">
        <v>31</v>
      </c>
      <c r="H366" s="27" t="s">
        <v>22</v>
      </c>
      <c r="I366" s="19" t="s">
        <v>32</v>
      </c>
      <c r="J366" s="21" t="s">
        <v>891</v>
      </c>
      <c r="K366" s="25">
        <v>16</v>
      </c>
      <c r="L366" s="23">
        <v>420</v>
      </c>
      <c r="M366" s="24">
        <v>3700654273016</v>
      </c>
    </row>
    <row r="367" spans="1:13" x14ac:dyDescent="0.25">
      <c r="A367" s="14" t="s">
        <v>549</v>
      </c>
      <c r="B367" s="16" t="s">
        <v>894</v>
      </c>
      <c r="C367" s="96">
        <v>0.53</v>
      </c>
      <c r="D367" s="95">
        <v>0.02</v>
      </c>
      <c r="E367" s="137">
        <f t="shared" si="8"/>
        <v>4.66</v>
      </c>
      <c r="F367" s="18" t="s">
        <v>895</v>
      </c>
      <c r="G367" s="19" t="s">
        <v>36</v>
      </c>
      <c r="H367" s="28" t="s">
        <v>22</v>
      </c>
      <c r="I367" s="19" t="s">
        <v>37</v>
      </c>
      <c r="J367" s="21" t="s">
        <v>891</v>
      </c>
      <c r="K367" s="25">
        <v>16</v>
      </c>
      <c r="L367" s="23">
        <v>420</v>
      </c>
      <c r="M367" s="24">
        <v>3760145932365</v>
      </c>
    </row>
    <row r="368" spans="1:13" x14ac:dyDescent="0.25">
      <c r="A368" s="14" t="s">
        <v>549</v>
      </c>
      <c r="B368" s="16" t="s">
        <v>896</v>
      </c>
      <c r="C368" s="96">
        <v>0.70000000000000007</v>
      </c>
      <c r="D368" s="95">
        <v>0.02</v>
      </c>
      <c r="E368" s="137">
        <f t="shared" si="8"/>
        <v>4.8639999999999999</v>
      </c>
      <c r="F368" s="18" t="s">
        <v>897</v>
      </c>
      <c r="G368" s="19" t="s">
        <v>21</v>
      </c>
      <c r="H368" s="20" t="s">
        <v>22</v>
      </c>
      <c r="I368" s="19" t="s">
        <v>23</v>
      </c>
      <c r="J368" s="21" t="s">
        <v>898</v>
      </c>
      <c r="K368" s="25">
        <v>29</v>
      </c>
      <c r="L368" s="23">
        <v>1350</v>
      </c>
      <c r="M368" s="24">
        <v>3700654273023</v>
      </c>
    </row>
    <row r="369" spans="1:13" x14ac:dyDescent="0.25">
      <c r="A369" s="14" t="s">
        <v>549</v>
      </c>
      <c r="B369" s="16" t="s">
        <v>899</v>
      </c>
      <c r="C369" s="96">
        <v>0.43</v>
      </c>
      <c r="D369" s="95">
        <v>0.02</v>
      </c>
      <c r="E369" s="137">
        <f t="shared" si="8"/>
        <v>4.54</v>
      </c>
      <c r="F369" s="18" t="s">
        <v>900</v>
      </c>
      <c r="G369" s="19" t="s">
        <v>21</v>
      </c>
      <c r="H369" s="20" t="s">
        <v>22</v>
      </c>
      <c r="I369" s="19" t="s">
        <v>23</v>
      </c>
      <c r="J369" s="21" t="s">
        <v>901</v>
      </c>
      <c r="K369" s="25">
        <v>13</v>
      </c>
      <c r="L369" s="23">
        <v>600</v>
      </c>
      <c r="M369" s="24">
        <v>3700654273030</v>
      </c>
    </row>
    <row r="370" spans="1:13" x14ac:dyDescent="0.25">
      <c r="A370" s="14" t="s">
        <v>549</v>
      </c>
      <c r="B370" s="16" t="s">
        <v>902</v>
      </c>
      <c r="C370" s="96">
        <v>0.43</v>
      </c>
      <c r="D370" s="95">
        <v>0.02</v>
      </c>
      <c r="E370" s="137">
        <f t="shared" si="8"/>
        <v>4.54</v>
      </c>
      <c r="F370" s="18" t="s">
        <v>903</v>
      </c>
      <c r="G370" s="19" t="s">
        <v>27</v>
      </c>
      <c r="H370" s="26" t="s">
        <v>22</v>
      </c>
      <c r="I370" s="19" t="s">
        <v>28</v>
      </c>
      <c r="J370" s="21" t="s">
        <v>901</v>
      </c>
      <c r="K370" s="25">
        <v>13</v>
      </c>
      <c r="L370" s="23">
        <v>450</v>
      </c>
      <c r="M370" s="24">
        <v>3700654273047</v>
      </c>
    </row>
    <row r="371" spans="1:13" x14ac:dyDescent="0.25">
      <c r="A371" s="14" t="s">
        <v>549</v>
      </c>
      <c r="B371" s="16" t="s">
        <v>904</v>
      </c>
      <c r="C371" s="96">
        <v>0.47000000000000003</v>
      </c>
      <c r="D371" s="95">
        <v>0.02</v>
      </c>
      <c r="E371" s="137">
        <f t="shared" si="8"/>
        <v>4.5880000000000001</v>
      </c>
      <c r="F371" s="18" t="s">
        <v>905</v>
      </c>
      <c r="G371" s="19" t="s">
        <v>31</v>
      </c>
      <c r="H371" s="27" t="s">
        <v>22</v>
      </c>
      <c r="I371" s="19" t="s">
        <v>32</v>
      </c>
      <c r="J371" s="21" t="s">
        <v>901</v>
      </c>
      <c r="K371" s="25">
        <v>13</v>
      </c>
      <c r="L371" s="23">
        <v>450</v>
      </c>
      <c r="M371" s="24">
        <v>3700654273054</v>
      </c>
    </row>
    <row r="372" spans="1:13" x14ac:dyDescent="0.25">
      <c r="A372" s="14" t="s">
        <v>549</v>
      </c>
      <c r="B372" s="16" t="s">
        <v>906</v>
      </c>
      <c r="C372" s="96">
        <v>0.43</v>
      </c>
      <c r="D372" s="95">
        <v>0.02</v>
      </c>
      <c r="E372" s="137">
        <f t="shared" si="8"/>
        <v>4.54</v>
      </c>
      <c r="F372" s="18" t="s">
        <v>907</v>
      </c>
      <c r="G372" s="19" t="s">
        <v>36</v>
      </c>
      <c r="H372" s="28" t="s">
        <v>22</v>
      </c>
      <c r="I372" s="19" t="s">
        <v>37</v>
      </c>
      <c r="J372" s="21" t="s">
        <v>901</v>
      </c>
      <c r="K372" s="25">
        <v>13</v>
      </c>
      <c r="L372" s="23">
        <v>450</v>
      </c>
      <c r="M372" s="24">
        <v>3700654273061</v>
      </c>
    </row>
    <row r="373" spans="1:13" x14ac:dyDescent="0.25">
      <c r="A373" s="14" t="s">
        <v>549</v>
      </c>
      <c r="B373" s="16" t="s">
        <v>908</v>
      </c>
      <c r="C373" s="96">
        <v>2.04</v>
      </c>
      <c r="D373" s="95">
        <v>0.1</v>
      </c>
      <c r="E373" s="137">
        <v>12.5</v>
      </c>
      <c r="F373" s="18" t="s">
        <v>909</v>
      </c>
      <c r="G373" s="19" t="s">
        <v>14</v>
      </c>
      <c r="H373" s="20" t="s">
        <v>15</v>
      </c>
      <c r="I373" s="19" t="s">
        <v>16</v>
      </c>
      <c r="J373" s="21" t="s">
        <v>901</v>
      </c>
      <c r="K373" s="25">
        <v>13</v>
      </c>
      <c r="L373" s="23" t="s">
        <v>18</v>
      </c>
      <c r="M373" s="24">
        <v>3700654271722</v>
      </c>
    </row>
    <row r="374" spans="1:13" x14ac:dyDescent="0.25">
      <c r="A374" s="14" t="s">
        <v>549</v>
      </c>
      <c r="B374" s="16" t="s">
        <v>910</v>
      </c>
      <c r="C374" s="96">
        <v>2.44</v>
      </c>
      <c r="D374" s="95">
        <v>0.12</v>
      </c>
      <c r="E374" s="137">
        <v>14.5</v>
      </c>
      <c r="F374" s="18" t="s">
        <v>911</v>
      </c>
      <c r="G374" s="19" t="s">
        <v>736</v>
      </c>
      <c r="H374" s="20" t="s">
        <v>238</v>
      </c>
      <c r="I374" s="19" t="s">
        <v>239</v>
      </c>
      <c r="J374" s="21" t="s">
        <v>912</v>
      </c>
      <c r="K374" s="25">
        <v>13</v>
      </c>
      <c r="L374" s="23" t="s">
        <v>18</v>
      </c>
      <c r="M374" s="24">
        <v>3700654277311</v>
      </c>
    </row>
    <row r="375" spans="1:13" x14ac:dyDescent="0.25">
      <c r="A375" s="14" t="s">
        <v>549</v>
      </c>
      <c r="B375" s="16" t="s">
        <v>913</v>
      </c>
      <c r="C375" s="96">
        <v>0.47000000000000003</v>
      </c>
      <c r="D375" s="95">
        <v>0.02</v>
      </c>
      <c r="E375" s="137">
        <f t="shared" si="8"/>
        <v>4.5880000000000001</v>
      </c>
      <c r="F375" s="18" t="s">
        <v>914</v>
      </c>
      <c r="G375" s="19" t="s">
        <v>21</v>
      </c>
      <c r="H375" s="20" t="s">
        <v>22</v>
      </c>
      <c r="I375" s="19" t="s">
        <v>23</v>
      </c>
      <c r="J375" s="21" t="s">
        <v>912</v>
      </c>
      <c r="K375" s="25">
        <v>13</v>
      </c>
      <c r="L375" s="23">
        <v>450</v>
      </c>
      <c r="M375" s="24">
        <v>3700654273078</v>
      </c>
    </row>
    <row r="376" spans="1:13" x14ac:dyDescent="0.25">
      <c r="A376" s="14" t="s">
        <v>549</v>
      </c>
      <c r="B376" s="16" t="s">
        <v>915</v>
      </c>
      <c r="C376" s="96">
        <v>0.43</v>
      </c>
      <c r="D376" s="95">
        <v>0.02</v>
      </c>
      <c r="E376" s="137">
        <f t="shared" si="8"/>
        <v>4.54</v>
      </c>
      <c r="F376" s="18" t="s">
        <v>916</v>
      </c>
      <c r="G376" s="19" t="s">
        <v>27</v>
      </c>
      <c r="H376" s="26" t="s">
        <v>22</v>
      </c>
      <c r="I376" s="19" t="s">
        <v>28</v>
      </c>
      <c r="J376" s="21" t="s">
        <v>912</v>
      </c>
      <c r="K376" s="25">
        <v>13</v>
      </c>
      <c r="L376" s="23">
        <v>400</v>
      </c>
      <c r="M376" s="24">
        <v>3700654273085</v>
      </c>
    </row>
    <row r="377" spans="1:13" x14ac:dyDescent="0.25">
      <c r="A377" s="14" t="s">
        <v>549</v>
      </c>
      <c r="B377" s="16" t="s">
        <v>917</v>
      </c>
      <c r="C377" s="96">
        <v>0.47000000000000003</v>
      </c>
      <c r="D377" s="95">
        <v>0.02</v>
      </c>
      <c r="E377" s="137">
        <f t="shared" si="8"/>
        <v>4.5880000000000001</v>
      </c>
      <c r="F377" s="18" t="s">
        <v>918</v>
      </c>
      <c r="G377" s="19" t="s">
        <v>31</v>
      </c>
      <c r="H377" s="27" t="s">
        <v>22</v>
      </c>
      <c r="I377" s="19" t="s">
        <v>32</v>
      </c>
      <c r="J377" s="21" t="s">
        <v>912</v>
      </c>
      <c r="K377" s="25">
        <v>13</v>
      </c>
      <c r="L377" s="23">
        <v>400</v>
      </c>
      <c r="M377" s="24">
        <v>3700654273092</v>
      </c>
    </row>
    <row r="378" spans="1:13" x14ac:dyDescent="0.25">
      <c r="A378" s="14" t="s">
        <v>549</v>
      </c>
      <c r="B378" s="16" t="s">
        <v>919</v>
      </c>
      <c r="C378" s="96">
        <v>0.43</v>
      </c>
      <c r="D378" s="95">
        <v>0.02</v>
      </c>
      <c r="E378" s="137">
        <f t="shared" si="8"/>
        <v>4.54</v>
      </c>
      <c r="F378" s="18" t="s">
        <v>920</v>
      </c>
      <c r="G378" s="19" t="s">
        <v>36</v>
      </c>
      <c r="H378" s="28" t="s">
        <v>22</v>
      </c>
      <c r="I378" s="19" t="s">
        <v>37</v>
      </c>
      <c r="J378" s="21" t="s">
        <v>912</v>
      </c>
      <c r="K378" s="25">
        <v>13</v>
      </c>
      <c r="L378" s="23">
        <v>400</v>
      </c>
      <c r="M378" s="24">
        <v>3700654273108</v>
      </c>
    </row>
    <row r="379" spans="1:13" x14ac:dyDescent="0.25">
      <c r="A379" s="14" t="s">
        <v>549</v>
      </c>
      <c r="B379" s="16" t="s">
        <v>921</v>
      </c>
      <c r="C379" s="96">
        <v>0.43</v>
      </c>
      <c r="D379" s="95">
        <v>0.02</v>
      </c>
      <c r="E379" s="137">
        <f t="shared" si="8"/>
        <v>4.54</v>
      </c>
      <c r="F379" s="18" t="s">
        <v>922</v>
      </c>
      <c r="G379" s="19" t="s">
        <v>254</v>
      </c>
      <c r="H379" s="34" t="s">
        <v>22</v>
      </c>
      <c r="I379" s="19" t="s">
        <v>255</v>
      </c>
      <c r="J379" s="21" t="s">
        <v>912</v>
      </c>
      <c r="K379" s="25">
        <v>13</v>
      </c>
      <c r="L379" s="23">
        <v>400</v>
      </c>
      <c r="M379" s="24">
        <v>3700654273115</v>
      </c>
    </row>
    <row r="380" spans="1:13" x14ac:dyDescent="0.25">
      <c r="A380" s="14" t="s">
        <v>549</v>
      </c>
      <c r="B380" s="16" t="s">
        <v>923</v>
      </c>
      <c r="C380" s="96">
        <v>0.43</v>
      </c>
      <c r="D380" s="95">
        <v>0.02</v>
      </c>
      <c r="E380" s="137">
        <f t="shared" si="8"/>
        <v>4.54</v>
      </c>
      <c r="F380" s="18" t="s">
        <v>924</v>
      </c>
      <c r="G380" s="19" t="s">
        <v>259</v>
      </c>
      <c r="H380" s="35" t="s">
        <v>22</v>
      </c>
      <c r="I380" s="19" t="s">
        <v>260</v>
      </c>
      <c r="J380" s="21" t="s">
        <v>925</v>
      </c>
      <c r="K380" s="25">
        <v>13</v>
      </c>
      <c r="L380" s="23">
        <v>400</v>
      </c>
      <c r="M380" s="24">
        <v>3700654273122</v>
      </c>
    </row>
    <row r="381" spans="1:13" x14ac:dyDescent="0.25">
      <c r="A381" s="14" t="s">
        <v>549</v>
      </c>
      <c r="B381" s="16" t="s">
        <v>926</v>
      </c>
      <c r="C381" s="96">
        <v>11.709999999999999</v>
      </c>
      <c r="D381" s="95">
        <v>0.1</v>
      </c>
      <c r="E381" s="137">
        <v>24.5</v>
      </c>
      <c r="F381" s="18" t="s">
        <v>927</v>
      </c>
      <c r="G381" s="19" t="s">
        <v>14</v>
      </c>
      <c r="H381" s="20" t="s">
        <v>15</v>
      </c>
      <c r="I381" s="19" t="s">
        <v>883</v>
      </c>
      <c r="J381" s="21" t="s">
        <v>928</v>
      </c>
      <c r="K381" s="22" t="s">
        <v>18</v>
      </c>
      <c r="L381" s="23" t="s">
        <v>18</v>
      </c>
      <c r="M381" s="24">
        <v>3700654203709</v>
      </c>
    </row>
    <row r="382" spans="1:13" x14ac:dyDescent="0.25">
      <c r="A382" s="14" t="s">
        <v>549</v>
      </c>
      <c r="B382" s="16" t="s">
        <v>929</v>
      </c>
      <c r="C382" s="96">
        <v>2.9</v>
      </c>
      <c r="D382" s="95">
        <v>0.02</v>
      </c>
      <c r="E382" s="137">
        <f>SUM(C382+D382)*1.2 + 5</f>
        <v>8.5039999999999996</v>
      </c>
      <c r="F382" s="18" t="s">
        <v>927</v>
      </c>
      <c r="G382" s="19" t="s">
        <v>21</v>
      </c>
      <c r="H382" s="20" t="s">
        <v>22</v>
      </c>
      <c r="I382" s="19" t="s">
        <v>23</v>
      </c>
      <c r="J382" s="21" t="s">
        <v>928</v>
      </c>
      <c r="K382" s="23">
        <v>9.1999999999999993</v>
      </c>
      <c r="L382" s="23">
        <v>550</v>
      </c>
      <c r="M382" s="24">
        <v>3700654203662</v>
      </c>
    </row>
    <row r="383" spans="1:13" x14ac:dyDescent="0.25">
      <c r="A383" s="14" t="s">
        <v>549</v>
      </c>
      <c r="B383" s="16" t="s">
        <v>930</v>
      </c>
      <c r="C383" s="96">
        <v>2</v>
      </c>
      <c r="D383" s="95">
        <v>0.02</v>
      </c>
      <c r="E383" s="137">
        <f t="shared" ref="E383:E385" si="12">SUM(C383+D383)*1.2 + 5</f>
        <v>7.4239999999999995</v>
      </c>
      <c r="F383" s="18" t="s">
        <v>927</v>
      </c>
      <c r="G383" s="19" t="s">
        <v>27</v>
      </c>
      <c r="H383" s="26" t="s">
        <v>22</v>
      </c>
      <c r="I383" s="19" t="s">
        <v>28</v>
      </c>
      <c r="J383" s="21" t="s">
        <v>928</v>
      </c>
      <c r="K383" s="23">
        <v>6.4</v>
      </c>
      <c r="L383" s="23">
        <v>470</v>
      </c>
      <c r="M383" s="24">
        <v>3700654203679</v>
      </c>
    </row>
    <row r="384" spans="1:13" x14ac:dyDescent="0.25">
      <c r="A384" s="14" t="s">
        <v>549</v>
      </c>
      <c r="B384" s="16" t="s">
        <v>931</v>
      </c>
      <c r="C384" s="96">
        <v>2</v>
      </c>
      <c r="D384" s="95">
        <v>0.02</v>
      </c>
      <c r="E384" s="137">
        <f t="shared" si="12"/>
        <v>7.4239999999999995</v>
      </c>
      <c r="F384" s="18" t="s">
        <v>927</v>
      </c>
      <c r="G384" s="19" t="s">
        <v>31</v>
      </c>
      <c r="H384" s="27" t="s">
        <v>22</v>
      </c>
      <c r="I384" s="19" t="s">
        <v>32</v>
      </c>
      <c r="J384" s="21" t="s">
        <v>928</v>
      </c>
      <c r="K384" s="23">
        <v>6.4</v>
      </c>
      <c r="L384" s="23">
        <v>470</v>
      </c>
      <c r="M384" s="24">
        <v>3700654203686</v>
      </c>
    </row>
    <row r="385" spans="1:13" x14ac:dyDescent="0.25">
      <c r="A385" s="14" t="s">
        <v>549</v>
      </c>
      <c r="B385" s="16" t="s">
        <v>932</v>
      </c>
      <c r="C385" s="96">
        <v>2</v>
      </c>
      <c r="D385" s="95">
        <v>0.02</v>
      </c>
      <c r="E385" s="137">
        <f t="shared" si="12"/>
        <v>7.4239999999999995</v>
      </c>
      <c r="F385" s="18" t="s">
        <v>927</v>
      </c>
      <c r="G385" s="19" t="s">
        <v>36</v>
      </c>
      <c r="H385" s="28" t="s">
        <v>22</v>
      </c>
      <c r="I385" s="19" t="s">
        <v>37</v>
      </c>
      <c r="J385" s="21" t="s">
        <v>928</v>
      </c>
      <c r="K385" s="23">
        <v>6.4</v>
      </c>
      <c r="L385" s="23">
        <v>470</v>
      </c>
      <c r="M385" s="24">
        <v>3700654203693</v>
      </c>
    </row>
    <row r="386" spans="1:13" x14ac:dyDescent="0.25">
      <c r="A386" s="14" t="s">
        <v>549</v>
      </c>
      <c r="B386" s="16" t="s">
        <v>933</v>
      </c>
      <c r="C386" s="96">
        <v>0.38</v>
      </c>
      <c r="D386" s="95">
        <v>0.02</v>
      </c>
      <c r="E386" s="137">
        <f t="shared" si="8"/>
        <v>4.4800000000000004</v>
      </c>
      <c r="F386" s="18" t="s">
        <v>934</v>
      </c>
      <c r="G386" s="19" t="s">
        <v>21</v>
      </c>
      <c r="H386" s="20" t="s">
        <v>22</v>
      </c>
      <c r="I386" s="19" t="s">
        <v>23</v>
      </c>
      <c r="J386" s="21" t="s">
        <v>935</v>
      </c>
      <c r="K386" s="25">
        <v>15</v>
      </c>
      <c r="L386" s="23">
        <v>300</v>
      </c>
      <c r="M386" s="24">
        <v>3700654273139</v>
      </c>
    </row>
    <row r="387" spans="1:13" x14ac:dyDescent="0.25">
      <c r="A387" s="14" t="s">
        <v>549</v>
      </c>
      <c r="B387" s="16" t="s">
        <v>936</v>
      </c>
      <c r="C387" s="96">
        <v>0.47000000000000003</v>
      </c>
      <c r="D387" s="95">
        <v>0.02</v>
      </c>
      <c r="E387" s="137">
        <f t="shared" si="8"/>
        <v>4.5880000000000001</v>
      </c>
      <c r="F387" s="18" t="s">
        <v>937</v>
      </c>
      <c r="G387" s="19" t="s">
        <v>21</v>
      </c>
      <c r="H387" s="20" t="s">
        <v>22</v>
      </c>
      <c r="I387" s="19" t="s">
        <v>23</v>
      </c>
      <c r="J387" s="21" t="s">
        <v>935</v>
      </c>
      <c r="K387" s="25">
        <v>24</v>
      </c>
      <c r="L387" s="23">
        <v>900</v>
      </c>
      <c r="M387" s="24">
        <v>3700654273146</v>
      </c>
    </row>
    <row r="388" spans="1:13" x14ac:dyDescent="0.25">
      <c r="A388" s="14" t="s">
        <v>549</v>
      </c>
      <c r="B388" s="16" t="s">
        <v>938</v>
      </c>
      <c r="C388" s="96">
        <v>0.42000000000000004</v>
      </c>
      <c r="D388" s="95">
        <v>0.02</v>
      </c>
      <c r="E388" s="137">
        <f t="shared" ref="E388:E451" si="13">SUM(C388+D388)*1.2 + 4</f>
        <v>4.5280000000000005</v>
      </c>
      <c r="F388" s="18" t="s">
        <v>939</v>
      </c>
      <c r="G388" s="19" t="s">
        <v>332</v>
      </c>
      <c r="H388" s="20" t="s">
        <v>363</v>
      </c>
      <c r="I388" s="19" t="s">
        <v>364</v>
      </c>
      <c r="J388" s="21" t="s">
        <v>940</v>
      </c>
      <c r="K388" s="25">
        <v>35</v>
      </c>
      <c r="L388" s="23">
        <v>320</v>
      </c>
      <c r="M388" s="24">
        <v>3700654273153</v>
      </c>
    </row>
    <row r="389" spans="1:13" x14ac:dyDescent="0.25">
      <c r="A389" s="14" t="s">
        <v>549</v>
      </c>
      <c r="B389" s="16" t="s">
        <v>941</v>
      </c>
      <c r="C389" s="96">
        <v>0.72</v>
      </c>
      <c r="D389" s="95">
        <v>0.02</v>
      </c>
      <c r="E389" s="137">
        <f t="shared" si="13"/>
        <v>4.8879999999999999</v>
      </c>
      <c r="F389" s="18" t="s">
        <v>942</v>
      </c>
      <c r="G389" s="19" t="s">
        <v>552</v>
      </c>
      <c r="H389" s="20" t="s">
        <v>553</v>
      </c>
      <c r="I389" s="19" t="s">
        <v>554</v>
      </c>
      <c r="J389" s="21" t="s">
        <v>943</v>
      </c>
      <c r="K389" s="25">
        <v>43</v>
      </c>
      <c r="L389" s="23">
        <v>220</v>
      </c>
      <c r="M389" s="24">
        <v>3700654273160</v>
      </c>
    </row>
    <row r="390" spans="1:13" x14ac:dyDescent="0.25">
      <c r="A390" s="14" t="s">
        <v>549</v>
      </c>
      <c r="B390" s="16" t="s">
        <v>944</v>
      </c>
      <c r="C390" s="96">
        <v>0.42000000000000004</v>
      </c>
      <c r="D390" s="95">
        <v>0.02</v>
      </c>
      <c r="E390" s="137">
        <f t="shared" si="13"/>
        <v>4.5280000000000005</v>
      </c>
      <c r="F390" s="18" t="s">
        <v>945</v>
      </c>
      <c r="G390" s="19" t="s">
        <v>307</v>
      </c>
      <c r="H390" s="40" t="s">
        <v>22</v>
      </c>
      <c r="I390" s="19" t="s">
        <v>472</v>
      </c>
      <c r="J390" s="21" t="s">
        <v>946</v>
      </c>
      <c r="K390" s="25">
        <v>13</v>
      </c>
      <c r="L390" s="23">
        <v>400</v>
      </c>
      <c r="M390" s="24">
        <v>3700654273177</v>
      </c>
    </row>
    <row r="391" spans="1:13" x14ac:dyDescent="0.25">
      <c r="A391" s="14" t="s">
        <v>549</v>
      </c>
      <c r="B391" s="16" t="s">
        <v>947</v>
      </c>
      <c r="C391" s="96">
        <v>0.42000000000000004</v>
      </c>
      <c r="D391" s="95">
        <v>0.02</v>
      </c>
      <c r="E391" s="137">
        <f t="shared" si="13"/>
        <v>4.5280000000000005</v>
      </c>
      <c r="F391" s="18" t="s">
        <v>948</v>
      </c>
      <c r="G391" s="19" t="s">
        <v>21</v>
      </c>
      <c r="H391" s="20" t="s">
        <v>22</v>
      </c>
      <c r="I391" s="19" t="s">
        <v>23</v>
      </c>
      <c r="J391" s="21" t="s">
        <v>946</v>
      </c>
      <c r="K391" s="25">
        <v>13</v>
      </c>
      <c r="L391" s="23">
        <v>550</v>
      </c>
      <c r="M391" s="24">
        <v>3700654273184</v>
      </c>
    </row>
    <row r="392" spans="1:13" x14ac:dyDescent="0.25">
      <c r="A392" s="14" t="s">
        <v>549</v>
      </c>
      <c r="B392" s="16" t="s">
        <v>949</v>
      </c>
      <c r="C392" s="96">
        <v>0.42000000000000004</v>
      </c>
      <c r="D392" s="95">
        <v>0.02</v>
      </c>
      <c r="E392" s="137">
        <f t="shared" si="13"/>
        <v>4.5280000000000005</v>
      </c>
      <c r="F392" s="18" t="s">
        <v>950</v>
      </c>
      <c r="G392" s="19" t="s">
        <v>27</v>
      </c>
      <c r="H392" s="26" t="s">
        <v>22</v>
      </c>
      <c r="I392" s="19" t="s">
        <v>28</v>
      </c>
      <c r="J392" s="21" t="s">
        <v>946</v>
      </c>
      <c r="K392" s="25">
        <v>13</v>
      </c>
      <c r="L392" s="23">
        <v>400</v>
      </c>
      <c r="M392" s="24">
        <v>3700654273191</v>
      </c>
    </row>
    <row r="393" spans="1:13" x14ac:dyDescent="0.25">
      <c r="A393" s="14" t="s">
        <v>549</v>
      </c>
      <c r="B393" s="16" t="s">
        <v>951</v>
      </c>
      <c r="C393" s="96">
        <v>0.42000000000000004</v>
      </c>
      <c r="D393" s="95">
        <v>0.02</v>
      </c>
      <c r="E393" s="137">
        <f t="shared" si="13"/>
        <v>4.5280000000000005</v>
      </c>
      <c r="F393" s="18" t="s">
        <v>952</v>
      </c>
      <c r="G393" s="19" t="s">
        <v>31</v>
      </c>
      <c r="H393" s="27" t="s">
        <v>22</v>
      </c>
      <c r="I393" s="19" t="s">
        <v>32</v>
      </c>
      <c r="J393" s="21" t="s">
        <v>946</v>
      </c>
      <c r="K393" s="25">
        <v>13</v>
      </c>
      <c r="L393" s="23">
        <v>400</v>
      </c>
      <c r="M393" s="24">
        <v>3700654273207</v>
      </c>
    </row>
    <row r="394" spans="1:13" x14ac:dyDescent="0.25">
      <c r="A394" s="14" t="s">
        <v>549</v>
      </c>
      <c r="B394" s="16" t="s">
        <v>953</v>
      </c>
      <c r="C394" s="96">
        <v>0.42000000000000004</v>
      </c>
      <c r="D394" s="95">
        <v>0.02</v>
      </c>
      <c r="E394" s="137">
        <f t="shared" si="13"/>
        <v>4.5280000000000005</v>
      </c>
      <c r="F394" s="18" t="s">
        <v>954</v>
      </c>
      <c r="G394" s="19" t="s">
        <v>36</v>
      </c>
      <c r="H394" s="28" t="s">
        <v>22</v>
      </c>
      <c r="I394" s="19" t="s">
        <v>37</v>
      </c>
      <c r="J394" s="21" t="s">
        <v>946</v>
      </c>
      <c r="K394" s="25">
        <v>13</v>
      </c>
      <c r="L394" s="23">
        <v>400</v>
      </c>
      <c r="M394" s="24">
        <v>3700654273214</v>
      </c>
    </row>
    <row r="395" spans="1:13" x14ac:dyDescent="0.25">
      <c r="A395" s="14" t="s">
        <v>549</v>
      </c>
      <c r="B395" s="16" t="s">
        <v>955</v>
      </c>
      <c r="C395" s="96">
        <v>0.42000000000000004</v>
      </c>
      <c r="D395" s="95">
        <v>0.02</v>
      </c>
      <c r="E395" s="137">
        <f t="shared" si="13"/>
        <v>4.5280000000000005</v>
      </c>
      <c r="F395" s="18" t="s">
        <v>956</v>
      </c>
      <c r="G395" s="19" t="s">
        <v>263</v>
      </c>
      <c r="H395" s="36" t="s">
        <v>22</v>
      </c>
      <c r="I395" s="19" t="s">
        <v>264</v>
      </c>
      <c r="J395" s="21" t="s">
        <v>946</v>
      </c>
      <c r="K395" s="25">
        <v>13</v>
      </c>
      <c r="L395" s="23">
        <v>400</v>
      </c>
      <c r="M395" s="24">
        <v>3700654273221</v>
      </c>
    </row>
    <row r="396" spans="1:13" x14ac:dyDescent="0.25">
      <c r="A396" s="14" t="s">
        <v>549</v>
      </c>
      <c r="B396" s="16" t="s">
        <v>957</v>
      </c>
      <c r="C396" s="96">
        <v>0.38</v>
      </c>
      <c r="D396" s="95">
        <v>0.02</v>
      </c>
      <c r="E396" s="137">
        <f t="shared" si="13"/>
        <v>4.4800000000000004</v>
      </c>
      <c r="F396" s="18" t="s">
        <v>958</v>
      </c>
      <c r="G396" s="19" t="s">
        <v>313</v>
      </c>
      <c r="H396" s="20" t="s">
        <v>22</v>
      </c>
      <c r="I396" s="19" t="s">
        <v>314</v>
      </c>
      <c r="J396" s="21" t="s">
        <v>946</v>
      </c>
      <c r="K396" s="25">
        <v>13</v>
      </c>
      <c r="L396" s="23">
        <v>550</v>
      </c>
      <c r="M396" s="24">
        <v>3700654273238</v>
      </c>
    </row>
    <row r="397" spans="1:13" x14ac:dyDescent="0.25">
      <c r="A397" s="14" t="s">
        <v>549</v>
      </c>
      <c r="B397" s="16" t="s">
        <v>959</v>
      </c>
      <c r="C397" s="96">
        <v>0.42000000000000004</v>
      </c>
      <c r="D397" s="95">
        <v>0.02</v>
      </c>
      <c r="E397" s="137">
        <f t="shared" si="13"/>
        <v>4.5280000000000005</v>
      </c>
      <c r="F397" s="18" t="s">
        <v>960</v>
      </c>
      <c r="G397" s="19" t="s">
        <v>961</v>
      </c>
      <c r="H397" s="26" t="s">
        <v>22</v>
      </c>
      <c r="I397" s="19" t="s">
        <v>28</v>
      </c>
      <c r="J397" s="21" t="s">
        <v>946</v>
      </c>
      <c r="K397" s="25">
        <v>13</v>
      </c>
      <c r="L397" s="23">
        <v>400</v>
      </c>
      <c r="M397" s="24">
        <v>3700654273245</v>
      </c>
    </row>
    <row r="398" spans="1:13" x14ac:dyDescent="0.25">
      <c r="A398" s="14" t="s">
        <v>549</v>
      </c>
      <c r="B398" s="16" t="s">
        <v>962</v>
      </c>
      <c r="C398" s="96">
        <v>0.38</v>
      </c>
      <c r="D398" s="95">
        <v>0.02</v>
      </c>
      <c r="E398" s="137">
        <f t="shared" si="13"/>
        <v>4.4800000000000004</v>
      </c>
      <c r="F398" s="18" t="s">
        <v>963</v>
      </c>
      <c r="G398" s="19" t="s">
        <v>21</v>
      </c>
      <c r="H398" s="20" t="s">
        <v>22</v>
      </c>
      <c r="I398" s="19" t="s">
        <v>23</v>
      </c>
      <c r="J398" s="21" t="s">
        <v>964</v>
      </c>
      <c r="K398" s="25">
        <v>8</v>
      </c>
      <c r="L398" s="23">
        <v>290</v>
      </c>
      <c r="M398" s="24">
        <v>3700654273252</v>
      </c>
    </row>
    <row r="399" spans="1:13" x14ac:dyDescent="0.25">
      <c r="A399" s="14" t="s">
        <v>549</v>
      </c>
      <c r="B399" s="16" t="s">
        <v>965</v>
      </c>
      <c r="C399" s="96">
        <v>0.38</v>
      </c>
      <c r="D399" s="95">
        <v>0.02</v>
      </c>
      <c r="E399" s="137">
        <f t="shared" si="13"/>
        <v>4.4800000000000004</v>
      </c>
      <c r="F399" s="18" t="s">
        <v>966</v>
      </c>
      <c r="G399" s="19" t="s">
        <v>27</v>
      </c>
      <c r="H399" s="26" t="s">
        <v>22</v>
      </c>
      <c r="I399" s="19" t="s">
        <v>28</v>
      </c>
      <c r="J399" s="21" t="s">
        <v>964</v>
      </c>
      <c r="K399" s="25">
        <v>8</v>
      </c>
      <c r="L399" s="23">
        <v>290</v>
      </c>
      <c r="M399" s="24">
        <v>3700654273269</v>
      </c>
    </row>
    <row r="400" spans="1:13" x14ac:dyDescent="0.25">
      <c r="A400" s="14" t="s">
        <v>549</v>
      </c>
      <c r="B400" s="16" t="s">
        <v>967</v>
      </c>
      <c r="C400" s="96">
        <v>0.38</v>
      </c>
      <c r="D400" s="95">
        <v>0.02</v>
      </c>
      <c r="E400" s="137">
        <f t="shared" si="13"/>
        <v>4.4800000000000004</v>
      </c>
      <c r="F400" s="18" t="s">
        <v>968</v>
      </c>
      <c r="G400" s="19" t="s">
        <v>31</v>
      </c>
      <c r="H400" s="27" t="s">
        <v>22</v>
      </c>
      <c r="I400" s="19" t="s">
        <v>32</v>
      </c>
      <c r="J400" s="21" t="s">
        <v>964</v>
      </c>
      <c r="K400" s="25">
        <v>8</v>
      </c>
      <c r="L400" s="23">
        <v>290</v>
      </c>
      <c r="M400" s="24">
        <v>3700654273276</v>
      </c>
    </row>
    <row r="401" spans="1:13" x14ac:dyDescent="0.25">
      <c r="A401" s="14" t="s">
        <v>549</v>
      </c>
      <c r="B401" s="16" t="s">
        <v>969</v>
      </c>
      <c r="C401" s="96">
        <v>0.38</v>
      </c>
      <c r="D401" s="95">
        <v>0.02</v>
      </c>
      <c r="E401" s="137">
        <f t="shared" si="13"/>
        <v>4.4800000000000004</v>
      </c>
      <c r="F401" s="18" t="s">
        <v>970</v>
      </c>
      <c r="G401" s="19" t="s">
        <v>36</v>
      </c>
      <c r="H401" s="28" t="s">
        <v>22</v>
      </c>
      <c r="I401" s="19" t="s">
        <v>37</v>
      </c>
      <c r="J401" s="21" t="s">
        <v>964</v>
      </c>
      <c r="K401" s="25">
        <v>8</v>
      </c>
      <c r="L401" s="23">
        <v>290</v>
      </c>
      <c r="M401" s="24">
        <v>3700654273283</v>
      </c>
    </row>
    <row r="402" spans="1:13" x14ac:dyDescent="0.25">
      <c r="A402" s="14" t="s">
        <v>549</v>
      </c>
      <c r="B402" s="16" t="s">
        <v>971</v>
      </c>
      <c r="C402" s="96">
        <v>1.81</v>
      </c>
      <c r="D402" s="95">
        <v>0.1</v>
      </c>
      <c r="E402" s="137">
        <v>12.5</v>
      </c>
      <c r="F402" s="18" t="s">
        <v>972</v>
      </c>
      <c r="G402" s="19" t="s">
        <v>14</v>
      </c>
      <c r="H402" s="20" t="s">
        <v>15</v>
      </c>
      <c r="I402" s="19" t="s">
        <v>16</v>
      </c>
      <c r="J402" s="21" t="s">
        <v>964</v>
      </c>
      <c r="K402" s="25">
        <v>8</v>
      </c>
      <c r="L402" s="23">
        <v>290</v>
      </c>
      <c r="M402" s="24">
        <v>3700654234000</v>
      </c>
    </row>
    <row r="403" spans="1:13" x14ac:dyDescent="0.25">
      <c r="A403" s="14" t="s">
        <v>549</v>
      </c>
      <c r="B403" s="16" t="s">
        <v>973</v>
      </c>
      <c r="C403" s="96">
        <v>4.0699999999999994</v>
      </c>
      <c r="D403" s="95">
        <v>0.02</v>
      </c>
      <c r="E403" s="137">
        <f>SUM(C403+D403)*1.2 + 8</f>
        <v>12.907999999999998</v>
      </c>
      <c r="F403" s="18" t="s">
        <v>974</v>
      </c>
      <c r="G403" s="19" t="s">
        <v>975</v>
      </c>
      <c r="H403" s="20" t="s">
        <v>553</v>
      </c>
      <c r="I403" s="19" t="s">
        <v>554</v>
      </c>
      <c r="J403" s="21" t="s">
        <v>976</v>
      </c>
      <c r="K403" s="25">
        <v>80</v>
      </c>
      <c r="L403" s="23" t="s">
        <v>18</v>
      </c>
      <c r="M403" s="24">
        <v>3700654273290</v>
      </c>
    </row>
    <row r="404" spans="1:13" x14ac:dyDescent="0.25">
      <c r="A404" s="14" t="s">
        <v>549</v>
      </c>
      <c r="B404" s="16" t="s">
        <v>977</v>
      </c>
      <c r="C404" s="96">
        <v>3.53</v>
      </c>
      <c r="D404" s="95">
        <v>0.02</v>
      </c>
      <c r="E404" s="137">
        <f>SUM(C404+D404)*1.2 + 5</f>
        <v>9.26</v>
      </c>
      <c r="F404" s="18" t="s">
        <v>978</v>
      </c>
      <c r="G404" s="19" t="s">
        <v>975</v>
      </c>
      <c r="H404" s="20" t="s">
        <v>553</v>
      </c>
      <c r="I404" s="19" t="s">
        <v>554</v>
      </c>
      <c r="J404" s="21" t="s">
        <v>979</v>
      </c>
      <c r="K404" s="25">
        <v>39.1</v>
      </c>
      <c r="L404" s="23" t="s">
        <v>18</v>
      </c>
      <c r="M404" s="24">
        <v>3700654275737</v>
      </c>
    </row>
    <row r="405" spans="1:13" x14ac:dyDescent="0.25">
      <c r="A405" s="14" t="s">
        <v>549</v>
      </c>
      <c r="B405" s="16" t="s">
        <v>980</v>
      </c>
      <c r="C405" s="96">
        <v>0.32</v>
      </c>
      <c r="D405" s="95">
        <v>0.02</v>
      </c>
      <c r="E405" s="137">
        <f t="shared" si="13"/>
        <v>4.4080000000000004</v>
      </c>
      <c r="F405" s="18" t="s">
        <v>981</v>
      </c>
      <c r="G405" s="19" t="s">
        <v>250</v>
      </c>
      <c r="H405" s="20" t="s">
        <v>22</v>
      </c>
      <c r="I405" s="19" t="s">
        <v>288</v>
      </c>
      <c r="J405" s="21" t="s">
        <v>982</v>
      </c>
      <c r="K405" s="25">
        <v>13</v>
      </c>
      <c r="L405" s="23" t="s">
        <v>18</v>
      </c>
      <c r="M405" s="24">
        <v>3700654259195</v>
      </c>
    </row>
    <row r="406" spans="1:13" x14ac:dyDescent="0.25">
      <c r="A406" s="14" t="s">
        <v>549</v>
      </c>
      <c r="B406" s="16" t="s">
        <v>983</v>
      </c>
      <c r="C406" s="96">
        <v>0.32</v>
      </c>
      <c r="D406" s="95">
        <v>0.02</v>
      </c>
      <c r="E406" s="137">
        <f t="shared" si="13"/>
        <v>4.4080000000000004</v>
      </c>
      <c r="F406" s="18" t="s">
        <v>984</v>
      </c>
      <c r="G406" s="19" t="s">
        <v>27</v>
      </c>
      <c r="H406" s="26" t="s">
        <v>22</v>
      </c>
      <c r="I406" s="19" t="s">
        <v>28</v>
      </c>
      <c r="J406" s="21" t="s">
        <v>982</v>
      </c>
      <c r="K406" s="25">
        <v>13</v>
      </c>
      <c r="L406" s="23" t="s">
        <v>18</v>
      </c>
      <c r="M406" s="24">
        <v>3700654259201</v>
      </c>
    </row>
    <row r="407" spans="1:13" x14ac:dyDescent="0.25">
      <c r="A407" s="14" t="s">
        <v>549</v>
      </c>
      <c r="B407" s="16" t="s">
        <v>985</v>
      </c>
      <c r="C407" s="96">
        <v>0.32</v>
      </c>
      <c r="D407" s="95">
        <v>0.02</v>
      </c>
      <c r="E407" s="137">
        <f t="shared" si="13"/>
        <v>4.4080000000000004</v>
      </c>
      <c r="F407" s="18" t="s">
        <v>986</v>
      </c>
      <c r="G407" s="19" t="s">
        <v>31</v>
      </c>
      <c r="H407" s="27" t="s">
        <v>22</v>
      </c>
      <c r="I407" s="19" t="s">
        <v>32</v>
      </c>
      <c r="J407" s="21" t="s">
        <v>982</v>
      </c>
      <c r="K407" s="25">
        <v>13</v>
      </c>
      <c r="L407" s="23" t="s">
        <v>18</v>
      </c>
      <c r="M407" s="24">
        <v>3700654259218</v>
      </c>
    </row>
    <row r="408" spans="1:13" x14ac:dyDescent="0.25">
      <c r="A408" s="14" t="s">
        <v>549</v>
      </c>
      <c r="B408" s="16" t="s">
        <v>987</v>
      </c>
      <c r="C408" s="96">
        <v>0.32</v>
      </c>
      <c r="D408" s="95">
        <v>0.02</v>
      </c>
      <c r="E408" s="137">
        <f t="shared" si="13"/>
        <v>4.4080000000000004</v>
      </c>
      <c r="F408" s="18" t="s">
        <v>988</v>
      </c>
      <c r="G408" s="19" t="s">
        <v>36</v>
      </c>
      <c r="H408" s="28" t="s">
        <v>22</v>
      </c>
      <c r="I408" s="19" t="s">
        <v>37</v>
      </c>
      <c r="J408" s="21" t="s">
        <v>982</v>
      </c>
      <c r="K408" s="25">
        <v>13</v>
      </c>
      <c r="L408" s="23" t="s">
        <v>18</v>
      </c>
      <c r="M408" s="24">
        <v>3700654259225</v>
      </c>
    </row>
    <row r="409" spans="1:13" x14ac:dyDescent="0.25">
      <c r="A409" s="14" t="s">
        <v>549</v>
      </c>
      <c r="B409" s="16" t="s">
        <v>989</v>
      </c>
      <c r="C409" s="96">
        <v>0.32</v>
      </c>
      <c r="D409" s="95">
        <v>0.02</v>
      </c>
      <c r="E409" s="137">
        <f t="shared" si="13"/>
        <v>4.4080000000000004</v>
      </c>
      <c r="F409" s="18" t="s">
        <v>990</v>
      </c>
      <c r="G409" s="19" t="s">
        <v>254</v>
      </c>
      <c r="H409" s="34" t="s">
        <v>22</v>
      </c>
      <c r="I409" s="19" t="s">
        <v>255</v>
      </c>
      <c r="J409" s="21" t="s">
        <v>982</v>
      </c>
      <c r="K409" s="25">
        <v>13</v>
      </c>
      <c r="L409" s="23" t="s">
        <v>18</v>
      </c>
      <c r="M409" s="24">
        <v>3700654259232</v>
      </c>
    </row>
    <row r="410" spans="1:13" x14ac:dyDescent="0.25">
      <c r="A410" s="14" t="s">
        <v>549</v>
      </c>
      <c r="B410" s="16" t="s">
        <v>991</v>
      </c>
      <c r="C410" s="96">
        <v>0.32</v>
      </c>
      <c r="D410" s="95">
        <v>0.02</v>
      </c>
      <c r="E410" s="137">
        <f t="shared" si="13"/>
        <v>4.4080000000000004</v>
      </c>
      <c r="F410" s="18" t="s">
        <v>992</v>
      </c>
      <c r="G410" s="19" t="s">
        <v>259</v>
      </c>
      <c r="H410" s="35" t="s">
        <v>22</v>
      </c>
      <c r="I410" s="19" t="s">
        <v>260</v>
      </c>
      <c r="J410" s="21" t="s">
        <v>982</v>
      </c>
      <c r="K410" s="25">
        <v>13</v>
      </c>
      <c r="L410" s="23" t="s">
        <v>18</v>
      </c>
      <c r="M410" s="24">
        <v>3700654259249</v>
      </c>
    </row>
    <row r="411" spans="1:13" x14ac:dyDescent="0.25">
      <c r="A411" s="14" t="s">
        <v>549</v>
      </c>
      <c r="B411" s="16" t="s">
        <v>993</v>
      </c>
      <c r="C411" s="96">
        <v>0.32</v>
      </c>
      <c r="D411" s="95">
        <v>0.02</v>
      </c>
      <c r="E411" s="137">
        <f t="shared" si="13"/>
        <v>4.4080000000000004</v>
      </c>
      <c r="F411" s="18" t="s">
        <v>994</v>
      </c>
      <c r="G411" s="19" t="s">
        <v>307</v>
      </c>
      <c r="H411" s="38" t="s">
        <v>22</v>
      </c>
      <c r="I411" s="19" t="s">
        <v>995</v>
      </c>
      <c r="J411" s="21" t="s">
        <v>982</v>
      </c>
      <c r="K411" s="25">
        <v>13</v>
      </c>
      <c r="L411" s="23" t="s">
        <v>18</v>
      </c>
      <c r="M411" s="24">
        <v>3700654259256</v>
      </c>
    </row>
    <row r="412" spans="1:13" x14ac:dyDescent="0.25">
      <c r="A412" s="14" t="s">
        <v>549</v>
      </c>
      <c r="B412" s="16" t="s">
        <v>996</v>
      </c>
      <c r="C412" s="96">
        <v>0.32</v>
      </c>
      <c r="D412" s="95">
        <v>0.02</v>
      </c>
      <c r="E412" s="137">
        <f t="shared" si="13"/>
        <v>4.4080000000000004</v>
      </c>
      <c r="F412" s="18" t="s">
        <v>997</v>
      </c>
      <c r="G412" s="19" t="s">
        <v>313</v>
      </c>
      <c r="H412" s="20" t="s">
        <v>22</v>
      </c>
      <c r="I412" s="19" t="s">
        <v>314</v>
      </c>
      <c r="J412" s="21" t="s">
        <v>982</v>
      </c>
      <c r="K412" s="25">
        <v>13</v>
      </c>
      <c r="L412" s="23" t="s">
        <v>18</v>
      </c>
      <c r="M412" s="24">
        <v>3700654259263</v>
      </c>
    </row>
    <row r="413" spans="1:13" x14ac:dyDescent="0.25">
      <c r="A413" s="14" t="s">
        <v>549</v>
      </c>
      <c r="B413" s="16" t="s">
        <v>998</v>
      </c>
      <c r="C413" s="96">
        <v>0.32</v>
      </c>
      <c r="D413" s="95">
        <v>0.02</v>
      </c>
      <c r="E413" s="137">
        <f t="shared" si="13"/>
        <v>4.4080000000000004</v>
      </c>
      <c r="F413" s="18" t="s">
        <v>999</v>
      </c>
      <c r="G413" s="19" t="s">
        <v>481</v>
      </c>
      <c r="H413" s="38" t="s">
        <v>22</v>
      </c>
      <c r="I413" s="19" t="s">
        <v>482</v>
      </c>
      <c r="J413" s="21" t="s">
        <v>982</v>
      </c>
      <c r="K413" s="25">
        <v>13</v>
      </c>
      <c r="L413" s="23" t="s">
        <v>18</v>
      </c>
      <c r="M413" s="24">
        <v>3700654259270</v>
      </c>
    </row>
    <row r="414" spans="1:13" x14ac:dyDescent="0.25">
      <c r="A414" s="14" t="s">
        <v>549</v>
      </c>
      <c r="B414" s="16" t="s">
        <v>1000</v>
      </c>
      <c r="C414" s="96">
        <v>0.42000000000000004</v>
      </c>
      <c r="D414" s="95">
        <v>0.02</v>
      </c>
      <c r="E414" s="137">
        <f t="shared" si="13"/>
        <v>4.5280000000000005</v>
      </c>
      <c r="F414" s="18" t="s">
        <v>1001</v>
      </c>
      <c r="G414" s="19" t="s">
        <v>21</v>
      </c>
      <c r="H414" s="20" t="s">
        <v>22</v>
      </c>
      <c r="I414" s="19" t="s">
        <v>23</v>
      </c>
      <c r="J414" s="21" t="s">
        <v>1002</v>
      </c>
      <c r="K414" s="25">
        <v>13</v>
      </c>
      <c r="L414" s="23" t="s">
        <v>18</v>
      </c>
      <c r="M414" s="24">
        <v>3700654273306</v>
      </c>
    </row>
    <row r="415" spans="1:13" x14ac:dyDescent="0.25">
      <c r="A415" s="14" t="s">
        <v>549</v>
      </c>
      <c r="B415" s="16" t="s">
        <v>1003</v>
      </c>
      <c r="C415" s="96">
        <v>0.42000000000000004</v>
      </c>
      <c r="D415" s="95">
        <v>0.02</v>
      </c>
      <c r="E415" s="137">
        <f t="shared" si="13"/>
        <v>4.5280000000000005</v>
      </c>
      <c r="F415" s="18" t="s">
        <v>1004</v>
      </c>
      <c r="G415" s="19" t="s">
        <v>27</v>
      </c>
      <c r="H415" s="26" t="s">
        <v>22</v>
      </c>
      <c r="I415" s="19" t="s">
        <v>28</v>
      </c>
      <c r="J415" s="21" t="s">
        <v>1002</v>
      </c>
      <c r="K415" s="25">
        <v>13</v>
      </c>
      <c r="L415" s="23" t="s">
        <v>18</v>
      </c>
      <c r="M415" s="24">
        <v>3700654273313</v>
      </c>
    </row>
    <row r="416" spans="1:13" x14ac:dyDescent="0.25">
      <c r="A416" s="14" t="s">
        <v>549</v>
      </c>
      <c r="B416" s="16" t="s">
        <v>1005</v>
      </c>
      <c r="C416" s="96">
        <v>0.42000000000000004</v>
      </c>
      <c r="D416" s="95">
        <v>0.02</v>
      </c>
      <c r="E416" s="137">
        <f t="shared" si="13"/>
        <v>4.5280000000000005</v>
      </c>
      <c r="F416" s="18" t="s">
        <v>1006</v>
      </c>
      <c r="G416" s="19" t="s">
        <v>31</v>
      </c>
      <c r="H416" s="27" t="s">
        <v>22</v>
      </c>
      <c r="I416" s="19" t="s">
        <v>32</v>
      </c>
      <c r="J416" s="21" t="s">
        <v>1002</v>
      </c>
      <c r="K416" s="25">
        <v>13</v>
      </c>
      <c r="L416" s="23" t="s">
        <v>18</v>
      </c>
      <c r="M416" s="24">
        <v>3700654273320</v>
      </c>
    </row>
    <row r="417" spans="1:13" x14ac:dyDescent="0.25">
      <c r="A417" s="14" t="s">
        <v>549</v>
      </c>
      <c r="B417" s="16" t="s">
        <v>1007</v>
      </c>
      <c r="C417" s="96">
        <v>0.42000000000000004</v>
      </c>
      <c r="D417" s="95">
        <v>0.02</v>
      </c>
      <c r="E417" s="137">
        <f t="shared" si="13"/>
        <v>4.5280000000000005</v>
      </c>
      <c r="F417" s="18" t="s">
        <v>1008</v>
      </c>
      <c r="G417" s="19" t="s">
        <v>36</v>
      </c>
      <c r="H417" s="28" t="s">
        <v>22</v>
      </c>
      <c r="I417" s="19" t="s">
        <v>37</v>
      </c>
      <c r="J417" s="21" t="s">
        <v>1002</v>
      </c>
      <c r="K417" s="25">
        <v>13</v>
      </c>
      <c r="L417" s="23" t="s">
        <v>18</v>
      </c>
      <c r="M417" s="24">
        <v>3700654273337</v>
      </c>
    </row>
    <row r="418" spans="1:13" x14ac:dyDescent="0.25">
      <c r="A418" s="14" t="s">
        <v>549</v>
      </c>
      <c r="B418" s="16" t="s">
        <v>1009</v>
      </c>
      <c r="C418" s="96">
        <v>0.42000000000000004</v>
      </c>
      <c r="D418" s="95">
        <v>0.02</v>
      </c>
      <c r="E418" s="137">
        <f t="shared" si="13"/>
        <v>4.5280000000000005</v>
      </c>
      <c r="F418" s="18" t="s">
        <v>1010</v>
      </c>
      <c r="G418" s="19" t="s">
        <v>254</v>
      </c>
      <c r="H418" s="34" t="s">
        <v>22</v>
      </c>
      <c r="I418" s="19" t="s">
        <v>255</v>
      </c>
      <c r="J418" s="21" t="s">
        <v>1002</v>
      </c>
      <c r="K418" s="25">
        <v>13</v>
      </c>
      <c r="L418" s="23" t="s">
        <v>18</v>
      </c>
      <c r="M418" s="24">
        <v>3700654273344</v>
      </c>
    </row>
    <row r="419" spans="1:13" x14ac:dyDescent="0.25">
      <c r="A419" s="14" t="s">
        <v>549</v>
      </c>
      <c r="B419" s="16" t="s">
        <v>1011</v>
      </c>
      <c r="C419" s="96">
        <v>0.42000000000000004</v>
      </c>
      <c r="D419" s="95">
        <v>0.02</v>
      </c>
      <c r="E419" s="137">
        <f t="shared" si="13"/>
        <v>4.5280000000000005</v>
      </c>
      <c r="F419" s="18" t="s">
        <v>1012</v>
      </c>
      <c r="G419" s="19" t="s">
        <v>259</v>
      </c>
      <c r="H419" s="35" t="s">
        <v>22</v>
      </c>
      <c r="I419" s="19" t="s">
        <v>260</v>
      </c>
      <c r="J419" s="21" t="s">
        <v>1002</v>
      </c>
      <c r="K419" s="25">
        <v>13</v>
      </c>
      <c r="L419" s="23" t="s">
        <v>18</v>
      </c>
      <c r="M419" s="24">
        <v>3700654273351</v>
      </c>
    </row>
    <row r="420" spans="1:13" x14ac:dyDescent="0.25">
      <c r="A420" s="14" t="s">
        <v>549</v>
      </c>
      <c r="B420" s="16" t="s">
        <v>1013</v>
      </c>
      <c r="C420" s="96">
        <v>11.6</v>
      </c>
      <c r="D420" s="95">
        <v>0.1</v>
      </c>
      <c r="E420" s="137">
        <f t="shared" si="13"/>
        <v>18.04</v>
      </c>
      <c r="F420" s="18" t="s">
        <v>1014</v>
      </c>
      <c r="G420" s="19" t="s">
        <v>14</v>
      </c>
      <c r="H420" s="20" t="s">
        <v>15</v>
      </c>
      <c r="I420" s="19" t="s">
        <v>16</v>
      </c>
      <c r="J420" s="21" t="s">
        <v>1015</v>
      </c>
      <c r="K420" s="22" t="s">
        <v>18</v>
      </c>
      <c r="L420" s="23" t="s">
        <v>18</v>
      </c>
      <c r="M420" s="24">
        <v>3700654293618</v>
      </c>
    </row>
    <row r="421" spans="1:13" x14ac:dyDescent="0.25">
      <c r="A421" s="14" t="s">
        <v>549</v>
      </c>
      <c r="B421" s="16" t="s">
        <v>1016</v>
      </c>
      <c r="C421" s="96">
        <v>8.68</v>
      </c>
      <c r="D421" s="95">
        <v>0.08</v>
      </c>
      <c r="E421" s="137">
        <v>22.5</v>
      </c>
      <c r="F421" s="18" t="s">
        <v>1014</v>
      </c>
      <c r="G421" s="19" t="s">
        <v>14</v>
      </c>
      <c r="H421" s="20" t="s">
        <v>74</v>
      </c>
      <c r="I421" s="19" t="s">
        <v>75</v>
      </c>
      <c r="J421" s="21" t="s">
        <v>1015</v>
      </c>
      <c r="K421" s="22" t="s">
        <v>18</v>
      </c>
      <c r="L421" s="23" t="s">
        <v>18</v>
      </c>
      <c r="M421" s="24">
        <v>3700654205666</v>
      </c>
    </row>
    <row r="422" spans="1:13" x14ac:dyDescent="0.25">
      <c r="A422" s="14" t="s">
        <v>549</v>
      </c>
      <c r="B422" s="16" t="s">
        <v>1017</v>
      </c>
      <c r="C422" s="96">
        <v>2.7</v>
      </c>
      <c r="D422" s="95">
        <v>0.02</v>
      </c>
      <c r="E422" s="137">
        <f>SUM(C422+D422)*1.2 + 5</f>
        <v>8.2639999999999993</v>
      </c>
      <c r="F422" s="18" t="s">
        <v>1014</v>
      </c>
      <c r="G422" s="19" t="s">
        <v>21</v>
      </c>
      <c r="H422" s="20" t="s">
        <v>22</v>
      </c>
      <c r="I422" s="19" t="s">
        <v>23</v>
      </c>
      <c r="J422" s="21" t="s">
        <v>1015</v>
      </c>
      <c r="K422" s="25">
        <v>18.2</v>
      </c>
      <c r="L422" s="23">
        <v>500</v>
      </c>
      <c r="M422" s="24">
        <v>3700654293571</v>
      </c>
    </row>
    <row r="423" spans="1:13" x14ac:dyDescent="0.25">
      <c r="A423" s="14" t="s">
        <v>549</v>
      </c>
      <c r="B423" s="16" t="s">
        <v>1018</v>
      </c>
      <c r="C423" s="96">
        <v>2</v>
      </c>
      <c r="D423" s="95">
        <v>0.02</v>
      </c>
      <c r="E423" s="137">
        <f t="shared" ref="E423:E425" si="14">SUM(C423+D423)*1.2 + 5</f>
        <v>7.4239999999999995</v>
      </c>
      <c r="F423" s="18" t="s">
        <v>1014</v>
      </c>
      <c r="G423" s="19" t="s">
        <v>27</v>
      </c>
      <c r="H423" s="26" t="s">
        <v>22</v>
      </c>
      <c r="I423" s="19" t="s">
        <v>28</v>
      </c>
      <c r="J423" s="21" t="s">
        <v>1015</v>
      </c>
      <c r="K423" s="25">
        <v>14</v>
      </c>
      <c r="L423" s="23">
        <v>350</v>
      </c>
      <c r="M423" s="24">
        <v>3700654293588</v>
      </c>
    </row>
    <row r="424" spans="1:13" x14ac:dyDescent="0.25">
      <c r="A424" s="14" t="s">
        <v>549</v>
      </c>
      <c r="B424" s="16" t="s">
        <v>1019</v>
      </c>
      <c r="C424" s="96">
        <v>2</v>
      </c>
      <c r="D424" s="95">
        <v>0.02</v>
      </c>
      <c r="E424" s="137">
        <f t="shared" si="14"/>
        <v>7.4239999999999995</v>
      </c>
      <c r="F424" s="18" t="s">
        <v>1014</v>
      </c>
      <c r="G424" s="19" t="s">
        <v>31</v>
      </c>
      <c r="H424" s="27" t="s">
        <v>22</v>
      </c>
      <c r="I424" s="19" t="s">
        <v>32</v>
      </c>
      <c r="J424" s="21" t="s">
        <v>1015</v>
      </c>
      <c r="K424" s="25">
        <v>14</v>
      </c>
      <c r="L424" s="23">
        <v>350</v>
      </c>
      <c r="M424" s="24">
        <v>3700654293595</v>
      </c>
    </row>
    <row r="425" spans="1:13" x14ac:dyDescent="0.25">
      <c r="A425" s="14" t="s">
        <v>549</v>
      </c>
      <c r="B425" s="16" t="s">
        <v>1020</v>
      </c>
      <c r="C425" s="96">
        <v>2</v>
      </c>
      <c r="D425" s="95">
        <v>0.02</v>
      </c>
      <c r="E425" s="137">
        <f t="shared" si="14"/>
        <v>7.4239999999999995</v>
      </c>
      <c r="F425" s="18" t="s">
        <v>1014</v>
      </c>
      <c r="G425" s="19" t="s">
        <v>36</v>
      </c>
      <c r="H425" s="28" t="s">
        <v>22</v>
      </c>
      <c r="I425" s="19" t="s">
        <v>37</v>
      </c>
      <c r="J425" s="21" t="s">
        <v>1015</v>
      </c>
      <c r="K425" s="25">
        <v>14</v>
      </c>
      <c r="L425" s="23">
        <v>350</v>
      </c>
      <c r="M425" s="24">
        <v>3700654293601</v>
      </c>
    </row>
    <row r="426" spans="1:13" x14ac:dyDescent="0.25">
      <c r="A426" s="14" t="s">
        <v>549</v>
      </c>
      <c r="B426" s="16" t="s">
        <v>1021</v>
      </c>
      <c r="C426" s="96">
        <v>2.04</v>
      </c>
      <c r="D426" s="95">
        <v>0.1</v>
      </c>
      <c r="E426" s="137">
        <v>12.5</v>
      </c>
      <c r="F426" s="18" t="s">
        <v>1022</v>
      </c>
      <c r="G426" s="19" t="s">
        <v>14</v>
      </c>
      <c r="H426" s="20" t="s">
        <v>15</v>
      </c>
      <c r="I426" s="19" t="s">
        <v>16</v>
      </c>
      <c r="J426" s="21" t="s">
        <v>1023</v>
      </c>
      <c r="K426" s="25">
        <v>18.2</v>
      </c>
      <c r="L426" s="23">
        <v>400</v>
      </c>
      <c r="M426" s="24">
        <v>3700654200975</v>
      </c>
    </row>
    <row r="427" spans="1:13" x14ac:dyDescent="0.25">
      <c r="A427" s="14" t="s">
        <v>549</v>
      </c>
      <c r="B427" s="16" t="s">
        <v>1024</v>
      </c>
      <c r="C427" s="96">
        <v>0.43</v>
      </c>
      <c r="D427" s="95">
        <v>0.02</v>
      </c>
      <c r="E427" s="137">
        <f t="shared" si="13"/>
        <v>4.54</v>
      </c>
      <c r="F427" s="18" t="s">
        <v>1025</v>
      </c>
      <c r="G427" s="19" t="s">
        <v>21</v>
      </c>
      <c r="H427" s="20" t="s">
        <v>22</v>
      </c>
      <c r="I427" s="19" t="s">
        <v>23</v>
      </c>
      <c r="J427" s="21" t="s">
        <v>1023</v>
      </c>
      <c r="K427" s="25">
        <v>18.2</v>
      </c>
      <c r="L427" s="23">
        <v>400</v>
      </c>
      <c r="M427" s="24">
        <v>3700654273382</v>
      </c>
    </row>
    <row r="428" spans="1:13" x14ac:dyDescent="0.25">
      <c r="A428" s="14" t="s">
        <v>549</v>
      </c>
      <c r="B428" s="16" t="s">
        <v>1026</v>
      </c>
      <c r="C428" s="96">
        <v>0.43</v>
      </c>
      <c r="D428" s="95">
        <v>0.02</v>
      </c>
      <c r="E428" s="137">
        <f t="shared" si="13"/>
        <v>4.54</v>
      </c>
      <c r="F428" s="18" t="s">
        <v>1027</v>
      </c>
      <c r="G428" s="19" t="s">
        <v>27</v>
      </c>
      <c r="H428" s="26" t="s">
        <v>22</v>
      </c>
      <c r="I428" s="19" t="s">
        <v>28</v>
      </c>
      <c r="J428" s="21" t="s">
        <v>1023</v>
      </c>
      <c r="K428" s="25">
        <v>18.2</v>
      </c>
      <c r="L428" s="23">
        <v>400</v>
      </c>
      <c r="M428" s="24">
        <v>3700654273399</v>
      </c>
    </row>
    <row r="429" spans="1:13" x14ac:dyDescent="0.25">
      <c r="A429" s="14" t="s">
        <v>549</v>
      </c>
      <c r="B429" s="16" t="s">
        <v>1028</v>
      </c>
      <c r="C429" s="96">
        <v>0.43</v>
      </c>
      <c r="D429" s="95">
        <v>0.02</v>
      </c>
      <c r="E429" s="137">
        <f t="shared" si="13"/>
        <v>4.54</v>
      </c>
      <c r="F429" s="18" t="s">
        <v>1029</v>
      </c>
      <c r="G429" s="19" t="s">
        <v>31</v>
      </c>
      <c r="H429" s="27" t="s">
        <v>22</v>
      </c>
      <c r="I429" s="19" t="s">
        <v>32</v>
      </c>
      <c r="J429" s="21" t="s">
        <v>1023</v>
      </c>
      <c r="K429" s="25">
        <v>18.2</v>
      </c>
      <c r="L429" s="23">
        <v>400</v>
      </c>
      <c r="M429" s="24">
        <v>3700654273405</v>
      </c>
    </row>
    <row r="430" spans="1:13" x14ac:dyDescent="0.25">
      <c r="A430" s="14" t="s">
        <v>549</v>
      </c>
      <c r="B430" s="16" t="s">
        <v>1030</v>
      </c>
      <c r="C430" s="96">
        <v>0.43</v>
      </c>
      <c r="D430" s="95">
        <v>0.02</v>
      </c>
      <c r="E430" s="137">
        <f t="shared" si="13"/>
        <v>4.54</v>
      </c>
      <c r="F430" s="18" t="s">
        <v>1031</v>
      </c>
      <c r="G430" s="19" t="s">
        <v>36</v>
      </c>
      <c r="H430" s="28" t="s">
        <v>22</v>
      </c>
      <c r="I430" s="19" t="s">
        <v>37</v>
      </c>
      <c r="J430" s="21" t="s">
        <v>1023</v>
      </c>
      <c r="K430" s="25">
        <v>18.2</v>
      </c>
      <c r="L430" s="23">
        <v>400</v>
      </c>
      <c r="M430" s="24">
        <v>3700654273412</v>
      </c>
    </row>
    <row r="431" spans="1:13" x14ac:dyDescent="0.25">
      <c r="A431" s="41" t="s">
        <v>549</v>
      </c>
      <c r="B431" s="16" t="s">
        <v>1032</v>
      </c>
      <c r="C431" s="96">
        <v>0.56000000000000005</v>
      </c>
      <c r="D431" s="95">
        <v>0.02</v>
      </c>
      <c r="E431" s="137">
        <f t="shared" si="13"/>
        <v>4.6959999999999997</v>
      </c>
      <c r="F431" s="18" t="s">
        <v>1033</v>
      </c>
      <c r="G431" s="19" t="s">
        <v>21</v>
      </c>
      <c r="H431" s="42" t="s">
        <v>22</v>
      </c>
      <c r="I431" s="19" t="s">
        <v>23</v>
      </c>
      <c r="J431" s="21" t="s">
        <v>1034</v>
      </c>
      <c r="K431" s="43">
        <v>70</v>
      </c>
      <c r="L431" s="47" t="s">
        <v>18</v>
      </c>
      <c r="M431" s="44">
        <v>3700654277458</v>
      </c>
    </row>
    <row r="432" spans="1:13" x14ac:dyDescent="0.25">
      <c r="A432" s="41" t="s">
        <v>549</v>
      </c>
      <c r="B432" s="16" t="s">
        <v>1035</v>
      </c>
      <c r="C432" s="96">
        <v>0.56000000000000005</v>
      </c>
      <c r="D432" s="95">
        <v>0.02</v>
      </c>
      <c r="E432" s="137">
        <f t="shared" si="13"/>
        <v>4.6959999999999997</v>
      </c>
      <c r="F432" s="18" t="s">
        <v>1036</v>
      </c>
      <c r="G432" s="19" t="s">
        <v>27</v>
      </c>
      <c r="H432" s="26" t="s">
        <v>22</v>
      </c>
      <c r="I432" s="19" t="s">
        <v>28</v>
      </c>
      <c r="J432" s="21" t="s">
        <v>1034</v>
      </c>
      <c r="K432" s="43">
        <v>70</v>
      </c>
      <c r="L432" s="47" t="s">
        <v>18</v>
      </c>
      <c r="M432" s="44">
        <v>3700654277465</v>
      </c>
    </row>
    <row r="433" spans="1:13" x14ac:dyDescent="0.25">
      <c r="A433" s="41" t="s">
        <v>549</v>
      </c>
      <c r="B433" s="16" t="s">
        <v>1037</v>
      </c>
      <c r="C433" s="96">
        <v>0.56000000000000005</v>
      </c>
      <c r="D433" s="95">
        <v>0.02</v>
      </c>
      <c r="E433" s="137">
        <f t="shared" si="13"/>
        <v>4.6959999999999997</v>
      </c>
      <c r="F433" s="18" t="s">
        <v>1038</v>
      </c>
      <c r="G433" s="19" t="s">
        <v>31</v>
      </c>
      <c r="H433" s="27" t="s">
        <v>22</v>
      </c>
      <c r="I433" s="19" t="s">
        <v>32</v>
      </c>
      <c r="J433" s="21" t="s">
        <v>1034</v>
      </c>
      <c r="K433" s="43">
        <v>70</v>
      </c>
      <c r="L433" s="47" t="s">
        <v>18</v>
      </c>
      <c r="M433" s="44">
        <v>3700654277472</v>
      </c>
    </row>
    <row r="434" spans="1:13" x14ac:dyDescent="0.25">
      <c r="A434" s="41" t="s">
        <v>549</v>
      </c>
      <c r="B434" s="16" t="s">
        <v>1039</v>
      </c>
      <c r="C434" s="96">
        <v>0.56000000000000005</v>
      </c>
      <c r="D434" s="95">
        <v>0.02</v>
      </c>
      <c r="E434" s="137">
        <f t="shared" si="13"/>
        <v>4.6959999999999997</v>
      </c>
      <c r="F434" s="18" t="s">
        <v>1040</v>
      </c>
      <c r="G434" s="19" t="s">
        <v>36</v>
      </c>
      <c r="H434" s="28" t="s">
        <v>22</v>
      </c>
      <c r="I434" s="19" t="s">
        <v>37</v>
      </c>
      <c r="J434" s="21" t="s">
        <v>1034</v>
      </c>
      <c r="K434" s="43">
        <v>70</v>
      </c>
      <c r="L434" s="47" t="s">
        <v>18</v>
      </c>
      <c r="M434" s="44">
        <v>3700654277489</v>
      </c>
    </row>
    <row r="435" spans="1:13" x14ac:dyDescent="0.25">
      <c r="A435" s="14" t="s">
        <v>549</v>
      </c>
      <c r="B435" s="16" t="s">
        <v>1041</v>
      </c>
      <c r="C435" s="96">
        <v>5.7399999999999993</v>
      </c>
      <c r="D435" s="95">
        <v>0.02</v>
      </c>
      <c r="E435" s="137">
        <f t="shared" si="13"/>
        <v>10.911999999999999</v>
      </c>
      <c r="F435" s="18" t="s">
        <v>1042</v>
      </c>
      <c r="G435" s="19" t="s">
        <v>21</v>
      </c>
      <c r="H435" s="20" t="s">
        <v>22</v>
      </c>
      <c r="I435" s="19" t="s">
        <v>23</v>
      </c>
      <c r="J435" s="21" t="s">
        <v>1043</v>
      </c>
      <c r="K435" s="25">
        <v>50</v>
      </c>
      <c r="L435" s="23" t="s">
        <v>18</v>
      </c>
      <c r="M435" s="24">
        <v>3700654257351</v>
      </c>
    </row>
    <row r="436" spans="1:13" x14ac:dyDescent="0.25">
      <c r="A436" s="14" t="s">
        <v>549</v>
      </c>
      <c r="B436" s="16" t="s">
        <v>1044</v>
      </c>
      <c r="C436" s="96">
        <v>1.01</v>
      </c>
      <c r="D436" s="95">
        <v>0.02</v>
      </c>
      <c r="E436" s="137">
        <f t="shared" si="13"/>
        <v>5.2359999999999998</v>
      </c>
      <c r="F436" s="18" t="s">
        <v>1045</v>
      </c>
      <c r="G436" s="19" t="s">
        <v>21</v>
      </c>
      <c r="H436" s="20" t="s">
        <v>22</v>
      </c>
      <c r="I436" s="19" t="s">
        <v>23</v>
      </c>
      <c r="J436" s="21" t="s">
        <v>1046</v>
      </c>
      <c r="K436" s="25">
        <v>70</v>
      </c>
      <c r="L436" s="23">
        <v>3600</v>
      </c>
      <c r="M436" s="24">
        <v>3700654277588</v>
      </c>
    </row>
    <row r="437" spans="1:13" x14ac:dyDescent="0.25">
      <c r="A437" s="14" t="s">
        <v>549</v>
      </c>
      <c r="B437" s="16" t="s">
        <v>1047</v>
      </c>
      <c r="C437" s="96">
        <v>0.92</v>
      </c>
      <c r="D437" s="95">
        <v>0.02</v>
      </c>
      <c r="E437" s="137">
        <f t="shared" si="13"/>
        <v>5.1280000000000001</v>
      </c>
      <c r="F437" s="18" t="s">
        <v>1048</v>
      </c>
      <c r="G437" s="19" t="s">
        <v>27</v>
      </c>
      <c r="H437" s="26" t="s">
        <v>22</v>
      </c>
      <c r="I437" s="19" t="s">
        <v>28</v>
      </c>
      <c r="J437" s="21" t="s">
        <v>1046</v>
      </c>
      <c r="K437" s="25">
        <v>36</v>
      </c>
      <c r="L437" s="23">
        <v>3500</v>
      </c>
      <c r="M437" s="24">
        <v>3700654277595</v>
      </c>
    </row>
    <row r="438" spans="1:13" x14ac:dyDescent="0.25">
      <c r="A438" s="14" t="s">
        <v>549</v>
      </c>
      <c r="B438" s="16" t="s">
        <v>1049</v>
      </c>
      <c r="C438" s="96">
        <v>0.92</v>
      </c>
      <c r="D438" s="95">
        <v>0.02</v>
      </c>
      <c r="E438" s="137">
        <f t="shared" si="13"/>
        <v>5.1280000000000001</v>
      </c>
      <c r="F438" s="18" t="s">
        <v>1050</v>
      </c>
      <c r="G438" s="19" t="s">
        <v>31</v>
      </c>
      <c r="H438" s="27" t="s">
        <v>22</v>
      </c>
      <c r="I438" s="19" t="s">
        <v>32</v>
      </c>
      <c r="J438" s="21" t="s">
        <v>1046</v>
      </c>
      <c r="K438" s="25">
        <v>36</v>
      </c>
      <c r="L438" s="23">
        <v>3500</v>
      </c>
      <c r="M438" s="24">
        <v>3700654277601</v>
      </c>
    </row>
    <row r="439" spans="1:13" x14ac:dyDescent="0.25">
      <c r="A439" s="14" t="s">
        <v>549</v>
      </c>
      <c r="B439" s="16" t="s">
        <v>1051</v>
      </c>
      <c r="C439" s="96">
        <v>0.92</v>
      </c>
      <c r="D439" s="95">
        <v>0.02</v>
      </c>
      <c r="E439" s="137">
        <f t="shared" si="13"/>
        <v>5.1280000000000001</v>
      </c>
      <c r="F439" s="18" t="s">
        <v>1052</v>
      </c>
      <c r="G439" s="19" t="s">
        <v>36</v>
      </c>
      <c r="H439" s="28" t="s">
        <v>22</v>
      </c>
      <c r="I439" s="19" t="s">
        <v>37</v>
      </c>
      <c r="J439" s="21" t="s">
        <v>1046</v>
      </c>
      <c r="K439" s="25">
        <v>36</v>
      </c>
      <c r="L439" s="23">
        <v>3500</v>
      </c>
      <c r="M439" s="24">
        <v>3700654277618</v>
      </c>
    </row>
    <row r="440" spans="1:13" x14ac:dyDescent="0.25">
      <c r="A440" s="14" t="s">
        <v>549</v>
      </c>
      <c r="B440" s="16" t="s">
        <v>1053</v>
      </c>
      <c r="C440" s="96">
        <v>0.83000000000000007</v>
      </c>
      <c r="D440" s="95">
        <v>0.02</v>
      </c>
      <c r="E440" s="137">
        <f t="shared" si="13"/>
        <v>5.0199999999999996</v>
      </c>
      <c r="F440" s="18" t="s">
        <v>1054</v>
      </c>
      <c r="G440" s="19" t="s">
        <v>21</v>
      </c>
      <c r="H440" s="20" t="s">
        <v>22</v>
      </c>
      <c r="I440" s="19" t="s">
        <v>23</v>
      </c>
      <c r="J440" s="21" t="s">
        <v>1055</v>
      </c>
      <c r="K440" s="25">
        <v>50</v>
      </c>
      <c r="L440" s="23">
        <v>2400</v>
      </c>
      <c r="M440" s="24">
        <v>3700654263444</v>
      </c>
    </row>
    <row r="441" spans="1:13" x14ac:dyDescent="0.25">
      <c r="A441" s="14" t="s">
        <v>549</v>
      </c>
      <c r="B441" s="16" t="s">
        <v>1056</v>
      </c>
      <c r="C441" s="96">
        <v>0.65</v>
      </c>
      <c r="D441" s="95">
        <v>0.02</v>
      </c>
      <c r="E441" s="137">
        <f t="shared" si="13"/>
        <v>4.8040000000000003</v>
      </c>
      <c r="F441" s="18" t="s">
        <v>1057</v>
      </c>
      <c r="G441" s="19" t="s">
        <v>27</v>
      </c>
      <c r="H441" s="26" t="s">
        <v>22</v>
      </c>
      <c r="I441" s="19" t="s">
        <v>28</v>
      </c>
      <c r="J441" s="21" t="s">
        <v>1055</v>
      </c>
      <c r="K441" s="25">
        <v>25</v>
      </c>
      <c r="L441" s="23">
        <v>2100</v>
      </c>
      <c r="M441" s="24">
        <v>3700654263451</v>
      </c>
    </row>
    <row r="442" spans="1:13" x14ac:dyDescent="0.25">
      <c r="A442" s="14" t="s">
        <v>549</v>
      </c>
      <c r="B442" s="16" t="s">
        <v>1058</v>
      </c>
      <c r="C442" s="96">
        <v>0.65</v>
      </c>
      <c r="D442" s="95">
        <v>0.02</v>
      </c>
      <c r="E442" s="137">
        <f t="shared" si="13"/>
        <v>4.8040000000000003</v>
      </c>
      <c r="F442" s="18" t="s">
        <v>1059</v>
      </c>
      <c r="G442" s="19" t="s">
        <v>31</v>
      </c>
      <c r="H442" s="27" t="s">
        <v>22</v>
      </c>
      <c r="I442" s="19" t="s">
        <v>32</v>
      </c>
      <c r="J442" s="21" t="s">
        <v>1055</v>
      </c>
      <c r="K442" s="25">
        <v>25</v>
      </c>
      <c r="L442" s="23">
        <v>2100</v>
      </c>
      <c r="M442" s="24">
        <v>3700654263468</v>
      </c>
    </row>
    <row r="443" spans="1:13" x14ac:dyDescent="0.25">
      <c r="A443" s="14" t="s">
        <v>549</v>
      </c>
      <c r="B443" s="16" t="s">
        <v>1060</v>
      </c>
      <c r="C443" s="96">
        <v>0.65</v>
      </c>
      <c r="D443" s="95">
        <v>0.02</v>
      </c>
      <c r="E443" s="137">
        <f t="shared" si="13"/>
        <v>4.8040000000000003</v>
      </c>
      <c r="F443" s="18" t="s">
        <v>1061</v>
      </c>
      <c r="G443" s="19" t="s">
        <v>36</v>
      </c>
      <c r="H443" s="28" t="s">
        <v>22</v>
      </c>
      <c r="I443" s="19" t="s">
        <v>37</v>
      </c>
      <c r="J443" s="21" t="s">
        <v>1055</v>
      </c>
      <c r="K443" s="25">
        <v>25</v>
      </c>
      <c r="L443" s="23">
        <v>2100</v>
      </c>
      <c r="M443" s="24">
        <v>3700654263475</v>
      </c>
    </row>
    <row r="444" spans="1:13" x14ac:dyDescent="0.25">
      <c r="A444" s="14" t="s">
        <v>549</v>
      </c>
      <c r="B444" s="16" t="s">
        <v>1062</v>
      </c>
      <c r="C444" s="96">
        <v>1.81</v>
      </c>
      <c r="D444" s="95">
        <v>0.1</v>
      </c>
      <c r="E444" s="137">
        <v>12.5</v>
      </c>
      <c r="F444" s="18" t="s">
        <v>1063</v>
      </c>
      <c r="G444" s="19" t="s">
        <v>14</v>
      </c>
      <c r="H444" s="20" t="s">
        <v>15</v>
      </c>
      <c r="I444" s="19" t="s">
        <v>16</v>
      </c>
      <c r="J444" s="21" t="s">
        <v>1064</v>
      </c>
      <c r="K444" s="22" t="s">
        <v>18</v>
      </c>
      <c r="L444" s="23" t="s">
        <v>18</v>
      </c>
      <c r="M444" s="24">
        <v>3700654200982</v>
      </c>
    </row>
    <row r="445" spans="1:13" x14ac:dyDescent="0.25">
      <c r="A445" s="14" t="s">
        <v>549</v>
      </c>
      <c r="B445" s="16" t="s">
        <v>1065</v>
      </c>
      <c r="C445" s="96">
        <v>0.38</v>
      </c>
      <c r="D445" s="95">
        <v>0.02</v>
      </c>
      <c r="E445" s="137">
        <f t="shared" si="13"/>
        <v>4.4800000000000004</v>
      </c>
      <c r="F445" s="18" t="s">
        <v>1066</v>
      </c>
      <c r="G445" s="19" t="s">
        <v>21</v>
      </c>
      <c r="H445" s="20" t="s">
        <v>22</v>
      </c>
      <c r="I445" s="19" t="s">
        <v>23</v>
      </c>
      <c r="J445" s="21" t="s">
        <v>1064</v>
      </c>
      <c r="K445" s="25">
        <v>9</v>
      </c>
      <c r="L445" s="23">
        <v>270</v>
      </c>
      <c r="M445" s="24">
        <v>3700654273429</v>
      </c>
    </row>
    <row r="446" spans="1:13" x14ac:dyDescent="0.25">
      <c r="A446" s="14" t="s">
        <v>549</v>
      </c>
      <c r="B446" s="16" t="s">
        <v>1067</v>
      </c>
      <c r="C446" s="96">
        <v>0.38</v>
      </c>
      <c r="D446" s="95">
        <v>0.02</v>
      </c>
      <c r="E446" s="137">
        <f t="shared" si="13"/>
        <v>4.4800000000000004</v>
      </c>
      <c r="F446" s="18" t="s">
        <v>1068</v>
      </c>
      <c r="G446" s="19" t="s">
        <v>27</v>
      </c>
      <c r="H446" s="26" t="s">
        <v>22</v>
      </c>
      <c r="I446" s="19" t="s">
        <v>28</v>
      </c>
      <c r="J446" s="21" t="s">
        <v>1064</v>
      </c>
      <c r="K446" s="25">
        <v>7.5</v>
      </c>
      <c r="L446" s="23">
        <v>400</v>
      </c>
      <c r="M446" s="24">
        <v>3700654273436</v>
      </c>
    </row>
    <row r="447" spans="1:13" x14ac:dyDescent="0.25">
      <c r="A447" s="14" t="s">
        <v>549</v>
      </c>
      <c r="B447" s="16" t="s">
        <v>1069</v>
      </c>
      <c r="C447" s="96">
        <v>0.38</v>
      </c>
      <c r="D447" s="95">
        <v>0.02</v>
      </c>
      <c r="E447" s="137">
        <f t="shared" si="13"/>
        <v>4.4800000000000004</v>
      </c>
      <c r="F447" s="18" t="s">
        <v>1070</v>
      </c>
      <c r="G447" s="19" t="s">
        <v>31</v>
      </c>
      <c r="H447" s="27" t="s">
        <v>22</v>
      </c>
      <c r="I447" s="19" t="s">
        <v>32</v>
      </c>
      <c r="J447" s="21" t="s">
        <v>1064</v>
      </c>
      <c r="K447" s="25">
        <v>7.5</v>
      </c>
      <c r="L447" s="23">
        <v>300</v>
      </c>
      <c r="M447" s="24">
        <v>3700654273443</v>
      </c>
    </row>
    <row r="448" spans="1:13" x14ac:dyDescent="0.25">
      <c r="A448" s="14" t="s">
        <v>549</v>
      </c>
      <c r="B448" s="16" t="s">
        <v>1071</v>
      </c>
      <c r="C448" s="96">
        <v>0.38</v>
      </c>
      <c r="D448" s="95">
        <v>0.02</v>
      </c>
      <c r="E448" s="137">
        <f t="shared" si="13"/>
        <v>4.4800000000000004</v>
      </c>
      <c r="F448" s="18" t="s">
        <v>1072</v>
      </c>
      <c r="G448" s="19" t="s">
        <v>36</v>
      </c>
      <c r="H448" s="28" t="s">
        <v>22</v>
      </c>
      <c r="I448" s="19" t="s">
        <v>37</v>
      </c>
      <c r="J448" s="21" t="s">
        <v>1064</v>
      </c>
      <c r="K448" s="25">
        <v>7.5</v>
      </c>
      <c r="L448" s="23">
        <v>490</v>
      </c>
      <c r="M448" s="24">
        <v>3700654273450</v>
      </c>
    </row>
    <row r="449" spans="1:13" x14ac:dyDescent="0.25">
      <c r="A449" s="41" t="s">
        <v>549</v>
      </c>
      <c r="B449" s="16" t="s">
        <v>1073</v>
      </c>
      <c r="C449" s="96">
        <v>2.35</v>
      </c>
      <c r="D449" s="95">
        <v>0.02</v>
      </c>
      <c r="E449" s="137">
        <f t="shared" si="13"/>
        <v>6.8439999999999994</v>
      </c>
      <c r="F449" s="18" t="s">
        <v>1074</v>
      </c>
      <c r="G449" s="19" t="s">
        <v>21</v>
      </c>
      <c r="H449" s="42" t="s">
        <v>22</v>
      </c>
      <c r="I449" s="19" t="s">
        <v>23</v>
      </c>
      <c r="J449" s="21" t="s">
        <v>1075</v>
      </c>
      <c r="K449" s="43">
        <v>140</v>
      </c>
      <c r="L449" s="44" t="s">
        <v>18</v>
      </c>
      <c r="M449" s="44">
        <v>3700654278011</v>
      </c>
    </row>
    <row r="450" spans="1:13" x14ac:dyDescent="0.25">
      <c r="A450" s="14" t="s">
        <v>549</v>
      </c>
      <c r="B450" s="16" t="s">
        <v>1076</v>
      </c>
      <c r="C450" s="96">
        <v>0.41000000000000003</v>
      </c>
      <c r="D450" s="95">
        <v>0.02</v>
      </c>
      <c r="E450" s="137">
        <f t="shared" si="13"/>
        <v>4.516</v>
      </c>
      <c r="F450" s="18" t="s">
        <v>1077</v>
      </c>
      <c r="G450" s="19" t="s">
        <v>21</v>
      </c>
      <c r="H450" s="20" t="s">
        <v>22</v>
      </c>
      <c r="I450" s="19" t="s">
        <v>23</v>
      </c>
      <c r="J450" s="21" t="s">
        <v>1078</v>
      </c>
      <c r="K450" s="25">
        <v>18.2</v>
      </c>
      <c r="L450" s="23">
        <v>620</v>
      </c>
      <c r="M450" s="24">
        <v>3700654203549</v>
      </c>
    </row>
    <row r="451" spans="1:13" x14ac:dyDescent="0.25">
      <c r="A451" s="14" t="s">
        <v>549</v>
      </c>
      <c r="B451" s="16" t="s">
        <v>1079</v>
      </c>
      <c r="C451" s="96">
        <v>0.41000000000000003</v>
      </c>
      <c r="D451" s="95">
        <v>0.02</v>
      </c>
      <c r="E451" s="137">
        <f t="shared" si="13"/>
        <v>4.516</v>
      </c>
      <c r="F451" s="18" t="s">
        <v>1080</v>
      </c>
      <c r="G451" s="19" t="s">
        <v>27</v>
      </c>
      <c r="H451" s="26" t="s">
        <v>22</v>
      </c>
      <c r="I451" s="19" t="s">
        <v>28</v>
      </c>
      <c r="J451" s="21" t="s">
        <v>1078</v>
      </c>
      <c r="K451" s="22" t="s">
        <v>18</v>
      </c>
      <c r="L451" s="23" t="s">
        <v>18</v>
      </c>
      <c r="M451" s="24">
        <v>3700654203556</v>
      </c>
    </row>
    <row r="452" spans="1:13" x14ac:dyDescent="0.25">
      <c r="A452" s="14" t="s">
        <v>549</v>
      </c>
      <c r="B452" s="16" t="s">
        <v>1081</v>
      </c>
      <c r="C452" s="96">
        <v>0.45</v>
      </c>
      <c r="D452" s="95">
        <v>0.02</v>
      </c>
      <c r="E452" s="137">
        <f t="shared" ref="E452:E510" si="15">SUM(C452+D452)*1.2 + 4</f>
        <v>4.5640000000000001</v>
      </c>
      <c r="F452" s="18" t="s">
        <v>1082</v>
      </c>
      <c r="G452" s="19" t="s">
        <v>31</v>
      </c>
      <c r="H452" s="27" t="s">
        <v>22</v>
      </c>
      <c r="I452" s="19" t="s">
        <v>32</v>
      </c>
      <c r="J452" s="21" t="s">
        <v>1078</v>
      </c>
      <c r="K452" s="22" t="s">
        <v>18</v>
      </c>
      <c r="L452" s="23" t="s">
        <v>18</v>
      </c>
      <c r="M452" s="24">
        <v>3700654203563</v>
      </c>
    </row>
    <row r="453" spans="1:13" x14ac:dyDescent="0.25">
      <c r="A453" s="14" t="s">
        <v>549</v>
      </c>
      <c r="B453" s="16" t="s">
        <v>1083</v>
      </c>
      <c r="C453" s="96">
        <v>0.41000000000000003</v>
      </c>
      <c r="D453" s="95">
        <v>0.02</v>
      </c>
      <c r="E453" s="137">
        <f t="shared" si="15"/>
        <v>4.516</v>
      </c>
      <c r="F453" s="18" t="s">
        <v>1084</v>
      </c>
      <c r="G453" s="19" t="s">
        <v>36</v>
      </c>
      <c r="H453" s="28" t="s">
        <v>22</v>
      </c>
      <c r="I453" s="19" t="s">
        <v>37</v>
      </c>
      <c r="J453" s="21" t="s">
        <v>1078</v>
      </c>
      <c r="K453" s="22" t="s">
        <v>18</v>
      </c>
      <c r="L453" s="23" t="s">
        <v>18</v>
      </c>
      <c r="M453" s="24">
        <v>3700654203570</v>
      </c>
    </row>
    <row r="454" spans="1:13" x14ac:dyDescent="0.25">
      <c r="A454" s="14" t="s">
        <v>549</v>
      </c>
      <c r="B454" s="16" t="s">
        <v>1085</v>
      </c>
      <c r="C454" s="96">
        <v>0.41000000000000003</v>
      </c>
      <c r="D454" s="95">
        <v>0.02</v>
      </c>
      <c r="E454" s="137">
        <f t="shared" si="15"/>
        <v>4.516</v>
      </c>
      <c r="F454" s="18" t="s">
        <v>1086</v>
      </c>
      <c r="G454" s="19" t="s">
        <v>254</v>
      </c>
      <c r="H454" s="34" t="s">
        <v>22</v>
      </c>
      <c r="I454" s="19" t="s">
        <v>255</v>
      </c>
      <c r="J454" s="21" t="s">
        <v>1078</v>
      </c>
      <c r="K454" s="22" t="s">
        <v>18</v>
      </c>
      <c r="L454" s="23" t="s">
        <v>18</v>
      </c>
      <c r="M454" s="24">
        <v>3700654203587</v>
      </c>
    </row>
    <row r="455" spans="1:13" x14ac:dyDescent="0.25">
      <c r="A455" s="14" t="s">
        <v>549</v>
      </c>
      <c r="B455" s="16" t="s">
        <v>1087</v>
      </c>
      <c r="C455" s="96">
        <v>0.41000000000000003</v>
      </c>
      <c r="D455" s="95">
        <v>0.02</v>
      </c>
      <c r="E455" s="137">
        <f t="shared" si="15"/>
        <v>4.516</v>
      </c>
      <c r="F455" s="18" t="s">
        <v>1088</v>
      </c>
      <c r="G455" s="19" t="s">
        <v>259</v>
      </c>
      <c r="H455" s="35" t="s">
        <v>22</v>
      </c>
      <c r="I455" s="19" t="s">
        <v>260</v>
      </c>
      <c r="J455" s="21" t="s">
        <v>1078</v>
      </c>
      <c r="K455" s="22" t="s">
        <v>18</v>
      </c>
      <c r="L455" s="23" t="s">
        <v>18</v>
      </c>
      <c r="M455" s="24">
        <v>3700654203594</v>
      </c>
    </row>
    <row r="456" spans="1:13" x14ac:dyDescent="0.25">
      <c r="A456" s="14" t="s">
        <v>549</v>
      </c>
      <c r="B456" s="16" t="s">
        <v>1089</v>
      </c>
      <c r="C456" s="96">
        <v>1.46</v>
      </c>
      <c r="D456" s="95">
        <v>0.02</v>
      </c>
      <c r="E456" s="137">
        <f t="shared" si="15"/>
        <v>5.7759999999999998</v>
      </c>
      <c r="F456" s="18" t="s">
        <v>1090</v>
      </c>
      <c r="G456" s="19" t="s">
        <v>21</v>
      </c>
      <c r="H456" s="20" t="s">
        <v>22</v>
      </c>
      <c r="I456" s="19" t="s">
        <v>23</v>
      </c>
      <c r="J456" s="21" t="s">
        <v>1091</v>
      </c>
      <c r="K456" s="25">
        <v>70</v>
      </c>
      <c r="L456" s="23">
        <v>4150</v>
      </c>
      <c r="M456" s="24">
        <v>3700654238039</v>
      </c>
    </row>
    <row r="457" spans="1:13" x14ac:dyDescent="0.25">
      <c r="A457" s="14" t="s">
        <v>549</v>
      </c>
      <c r="B457" s="16" t="s">
        <v>1092</v>
      </c>
      <c r="C457" s="96">
        <v>1.28</v>
      </c>
      <c r="D457" s="95">
        <v>0.02</v>
      </c>
      <c r="E457" s="137">
        <f t="shared" si="15"/>
        <v>5.5600000000000005</v>
      </c>
      <c r="F457" s="18" t="s">
        <v>1093</v>
      </c>
      <c r="G457" s="19" t="s">
        <v>27</v>
      </c>
      <c r="H457" s="26" t="s">
        <v>22</v>
      </c>
      <c r="I457" s="19" t="s">
        <v>28</v>
      </c>
      <c r="J457" s="21" t="s">
        <v>1091</v>
      </c>
      <c r="K457" s="25">
        <v>36</v>
      </c>
      <c r="L457" s="23">
        <v>4100</v>
      </c>
      <c r="M457" s="24">
        <v>3700654238046</v>
      </c>
    </row>
    <row r="458" spans="1:13" x14ac:dyDescent="0.25">
      <c r="A458" s="14" t="s">
        <v>549</v>
      </c>
      <c r="B458" s="16" t="s">
        <v>1094</v>
      </c>
      <c r="C458" s="96">
        <v>1.28</v>
      </c>
      <c r="D458" s="95">
        <v>0.02</v>
      </c>
      <c r="E458" s="137">
        <f t="shared" si="15"/>
        <v>5.5600000000000005</v>
      </c>
      <c r="F458" s="18" t="s">
        <v>1095</v>
      </c>
      <c r="G458" s="19" t="s">
        <v>31</v>
      </c>
      <c r="H458" s="27" t="s">
        <v>22</v>
      </c>
      <c r="I458" s="19" t="s">
        <v>32</v>
      </c>
      <c r="J458" s="21" t="s">
        <v>1091</v>
      </c>
      <c r="K458" s="25">
        <v>36</v>
      </c>
      <c r="L458" s="23">
        <v>4100</v>
      </c>
      <c r="M458" s="24">
        <v>3700654238053</v>
      </c>
    </row>
    <row r="459" spans="1:13" x14ac:dyDescent="0.25">
      <c r="A459" s="14" t="s">
        <v>549</v>
      </c>
      <c r="B459" s="16" t="s">
        <v>1096</v>
      </c>
      <c r="C459" s="96">
        <v>1.28</v>
      </c>
      <c r="D459" s="95">
        <v>0.02</v>
      </c>
      <c r="E459" s="137">
        <f t="shared" si="15"/>
        <v>5.5600000000000005</v>
      </c>
      <c r="F459" s="18" t="s">
        <v>1097</v>
      </c>
      <c r="G459" s="19" t="s">
        <v>36</v>
      </c>
      <c r="H459" s="28" t="s">
        <v>22</v>
      </c>
      <c r="I459" s="19" t="s">
        <v>37</v>
      </c>
      <c r="J459" s="21" t="s">
        <v>1091</v>
      </c>
      <c r="K459" s="25">
        <v>36</v>
      </c>
      <c r="L459" s="23">
        <v>4100</v>
      </c>
      <c r="M459" s="24">
        <v>3700654238060</v>
      </c>
    </row>
    <row r="460" spans="1:13" x14ac:dyDescent="0.25">
      <c r="A460" s="14" t="s">
        <v>549</v>
      </c>
      <c r="B460" s="16" t="s">
        <v>1098</v>
      </c>
      <c r="C460" s="96">
        <v>1.28</v>
      </c>
      <c r="D460" s="95">
        <v>0.02</v>
      </c>
      <c r="E460" s="137">
        <f t="shared" si="15"/>
        <v>5.5600000000000005</v>
      </c>
      <c r="F460" s="18" t="s">
        <v>1099</v>
      </c>
      <c r="G460" s="19" t="s">
        <v>21</v>
      </c>
      <c r="H460" s="20" t="s">
        <v>22</v>
      </c>
      <c r="I460" s="19" t="s">
        <v>23</v>
      </c>
      <c r="J460" s="21" t="s">
        <v>1100</v>
      </c>
      <c r="K460" s="25">
        <v>47</v>
      </c>
      <c r="L460" s="23">
        <v>2760</v>
      </c>
      <c r="M460" s="24">
        <v>3700654275782</v>
      </c>
    </row>
    <row r="461" spans="1:13" x14ac:dyDescent="0.25">
      <c r="A461" s="14" t="s">
        <v>549</v>
      </c>
      <c r="B461" s="16" t="s">
        <v>1101</v>
      </c>
      <c r="C461" s="96">
        <v>1.1000000000000001</v>
      </c>
      <c r="D461" s="95">
        <v>0.02</v>
      </c>
      <c r="E461" s="137">
        <f t="shared" si="15"/>
        <v>5.3440000000000003</v>
      </c>
      <c r="F461" s="18" t="s">
        <v>1102</v>
      </c>
      <c r="G461" s="19" t="s">
        <v>27</v>
      </c>
      <c r="H461" s="26" t="s">
        <v>22</v>
      </c>
      <c r="I461" s="19" t="s">
        <v>28</v>
      </c>
      <c r="J461" s="21" t="s">
        <v>1100</v>
      </c>
      <c r="K461" s="25">
        <v>38</v>
      </c>
      <c r="L461" s="23">
        <v>3100</v>
      </c>
      <c r="M461" s="24">
        <v>3700654275027</v>
      </c>
    </row>
    <row r="462" spans="1:13" x14ac:dyDescent="0.25">
      <c r="A462" s="14" t="s">
        <v>549</v>
      </c>
      <c r="B462" s="16" t="s">
        <v>1103</v>
      </c>
      <c r="C462" s="96">
        <v>1.1000000000000001</v>
      </c>
      <c r="D462" s="95">
        <v>0.02</v>
      </c>
      <c r="E462" s="137">
        <f t="shared" si="15"/>
        <v>5.3440000000000003</v>
      </c>
      <c r="F462" s="18" t="s">
        <v>1104</v>
      </c>
      <c r="G462" s="19" t="s">
        <v>31</v>
      </c>
      <c r="H462" s="27" t="s">
        <v>22</v>
      </c>
      <c r="I462" s="19" t="s">
        <v>32</v>
      </c>
      <c r="J462" s="21" t="s">
        <v>1100</v>
      </c>
      <c r="K462" s="25">
        <v>38</v>
      </c>
      <c r="L462" s="23">
        <v>3100</v>
      </c>
      <c r="M462" s="24">
        <v>3700654276666</v>
      </c>
    </row>
    <row r="463" spans="1:13" x14ac:dyDescent="0.25">
      <c r="A463" s="14" t="s">
        <v>549</v>
      </c>
      <c r="B463" s="16" t="s">
        <v>1105</v>
      </c>
      <c r="C463" s="96">
        <v>1.1000000000000001</v>
      </c>
      <c r="D463" s="95">
        <v>0.02</v>
      </c>
      <c r="E463" s="137">
        <f t="shared" si="15"/>
        <v>5.3440000000000003</v>
      </c>
      <c r="F463" s="18" t="s">
        <v>1106</v>
      </c>
      <c r="G463" s="19" t="s">
        <v>36</v>
      </c>
      <c r="H463" s="28" t="s">
        <v>22</v>
      </c>
      <c r="I463" s="19" t="s">
        <v>37</v>
      </c>
      <c r="J463" s="21" t="s">
        <v>1100</v>
      </c>
      <c r="K463" s="25">
        <v>38</v>
      </c>
      <c r="L463" s="23">
        <v>3100</v>
      </c>
      <c r="M463" s="24">
        <v>3700654276673</v>
      </c>
    </row>
    <row r="464" spans="1:13" x14ac:dyDescent="0.25">
      <c r="A464" s="14" t="s">
        <v>549</v>
      </c>
      <c r="B464" s="16" t="s">
        <v>1107</v>
      </c>
      <c r="C464" s="96">
        <v>2.2800000000000002</v>
      </c>
      <c r="D464" s="95">
        <v>0.12</v>
      </c>
      <c r="E464" s="137">
        <v>14.5</v>
      </c>
      <c r="F464" s="18" t="s">
        <v>1108</v>
      </c>
      <c r="G464" s="19" t="s">
        <v>736</v>
      </c>
      <c r="H464" s="20" t="s">
        <v>238</v>
      </c>
      <c r="I464" s="19" t="s">
        <v>239</v>
      </c>
      <c r="J464" s="21" t="s">
        <v>1109</v>
      </c>
      <c r="K464" s="22" t="s">
        <v>18</v>
      </c>
      <c r="L464" s="23" t="s">
        <v>18</v>
      </c>
      <c r="M464" s="24">
        <v>3700654277328</v>
      </c>
    </row>
    <row r="465" spans="1:13" x14ac:dyDescent="0.25">
      <c r="A465" s="14" t="s">
        <v>549</v>
      </c>
      <c r="B465" s="16" t="s">
        <v>1110</v>
      </c>
      <c r="C465" s="96">
        <v>0.4</v>
      </c>
      <c r="D465" s="95">
        <v>0.02</v>
      </c>
      <c r="E465" s="137">
        <f t="shared" si="15"/>
        <v>4.5039999999999996</v>
      </c>
      <c r="F465" s="18" t="s">
        <v>1111</v>
      </c>
      <c r="G465" s="19" t="s">
        <v>21</v>
      </c>
      <c r="H465" s="20" t="s">
        <v>22</v>
      </c>
      <c r="I465" s="19" t="s">
        <v>23</v>
      </c>
      <c r="J465" s="21" t="s">
        <v>1109</v>
      </c>
      <c r="K465" s="25">
        <v>7.4</v>
      </c>
      <c r="L465" s="23">
        <v>330</v>
      </c>
      <c r="M465" s="24">
        <v>3700654273528</v>
      </c>
    </row>
    <row r="466" spans="1:13" x14ac:dyDescent="0.25">
      <c r="A466" s="14" t="s">
        <v>549</v>
      </c>
      <c r="B466" s="16" t="s">
        <v>1112</v>
      </c>
      <c r="C466" s="96">
        <v>0.4</v>
      </c>
      <c r="D466" s="95">
        <v>0.02</v>
      </c>
      <c r="E466" s="137">
        <f t="shared" si="15"/>
        <v>4.5039999999999996</v>
      </c>
      <c r="F466" s="18" t="s">
        <v>1113</v>
      </c>
      <c r="G466" s="19" t="s">
        <v>27</v>
      </c>
      <c r="H466" s="26" t="s">
        <v>22</v>
      </c>
      <c r="I466" s="19" t="s">
        <v>28</v>
      </c>
      <c r="J466" s="21" t="s">
        <v>1109</v>
      </c>
      <c r="K466" s="25">
        <v>7.4</v>
      </c>
      <c r="L466" s="23">
        <v>435</v>
      </c>
      <c r="M466" s="24">
        <v>3700654273535</v>
      </c>
    </row>
    <row r="467" spans="1:13" x14ac:dyDescent="0.25">
      <c r="A467" s="14" t="s">
        <v>549</v>
      </c>
      <c r="B467" s="16" t="s">
        <v>1114</v>
      </c>
      <c r="C467" s="96">
        <v>0.4</v>
      </c>
      <c r="D467" s="95">
        <v>0.02</v>
      </c>
      <c r="E467" s="137">
        <f t="shared" si="15"/>
        <v>4.5039999999999996</v>
      </c>
      <c r="F467" s="18" t="s">
        <v>1115</v>
      </c>
      <c r="G467" s="19" t="s">
        <v>31</v>
      </c>
      <c r="H467" s="27" t="s">
        <v>22</v>
      </c>
      <c r="I467" s="19" t="s">
        <v>32</v>
      </c>
      <c r="J467" s="21" t="s">
        <v>1109</v>
      </c>
      <c r="K467" s="25">
        <v>7.4</v>
      </c>
      <c r="L467" s="23">
        <v>220</v>
      </c>
      <c r="M467" s="24">
        <v>3700654273542</v>
      </c>
    </row>
    <row r="468" spans="1:13" x14ac:dyDescent="0.25">
      <c r="A468" s="14" t="s">
        <v>549</v>
      </c>
      <c r="B468" s="16" t="s">
        <v>1116</v>
      </c>
      <c r="C468" s="96">
        <v>0.4</v>
      </c>
      <c r="D468" s="95">
        <v>0.02</v>
      </c>
      <c r="E468" s="137">
        <f t="shared" si="15"/>
        <v>4.5039999999999996</v>
      </c>
      <c r="F468" s="18" t="s">
        <v>1117</v>
      </c>
      <c r="G468" s="19" t="s">
        <v>36</v>
      </c>
      <c r="H468" s="28" t="s">
        <v>22</v>
      </c>
      <c r="I468" s="19" t="s">
        <v>37</v>
      </c>
      <c r="J468" s="21" t="s">
        <v>1109</v>
      </c>
      <c r="K468" s="25">
        <v>7.4</v>
      </c>
      <c r="L468" s="23">
        <v>620</v>
      </c>
      <c r="M468" s="24">
        <v>3700654273559</v>
      </c>
    </row>
    <row r="469" spans="1:13" x14ac:dyDescent="0.25">
      <c r="A469" s="14" t="s">
        <v>549</v>
      </c>
      <c r="B469" s="16" t="s">
        <v>1118</v>
      </c>
      <c r="C469" s="96">
        <v>0.4</v>
      </c>
      <c r="D469" s="95">
        <v>0.02</v>
      </c>
      <c r="E469" s="137">
        <f t="shared" si="15"/>
        <v>4.5039999999999996</v>
      </c>
      <c r="F469" s="18" t="s">
        <v>1119</v>
      </c>
      <c r="G469" s="19" t="s">
        <v>254</v>
      </c>
      <c r="H469" s="34" t="s">
        <v>22</v>
      </c>
      <c r="I469" s="19" t="s">
        <v>255</v>
      </c>
      <c r="J469" s="21" t="s">
        <v>1109</v>
      </c>
      <c r="K469" s="25">
        <v>7.4</v>
      </c>
      <c r="L469" s="23">
        <v>330</v>
      </c>
      <c r="M469" s="24">
        <v>3700654273566</v>
      </c>
    </row>
    <row r="470" spans="1:13" x14ac:dyDescent="0.25">
      <c r="A470" s="14" t="s">
        <v>549</v>
      </c>
      <c r="B470" s="16" t="s">
        <v>1120</v>
      </c>
      <c r="C470" s="96">
        <v>0.4</v>
      </c>
      <c r="D470" s="95">
        <v>0.02</v>
      </c>
      <c r="E470" s="137">
        <f t="shared" si="15"/>
        <v>4.5039999999999996</v>
      </c>
      <c r="F470" s="18" t="s">
        <v>1121</v>
      </c>
      <c r="G470" s="19" t="s">
        <v>259</v>
      </c>
      <c r="H470" s="35" t="s">
        <v>22</v>
      </c>
      <c r="I470" s="19" t="s">
        <v>260</v>
      </c>
      <c r="J470" s="21" t="s">
        <v>1109</v>
      </c>
      <c r="K470" s="25">
        <v>7.4</v>
      </c>
      <c r="L470" s="23">
        <v>520</v>
      </c>
      <c r="M470" s="24">
        <v>3700654273573</v>
      </c>
    </row>
    <row r="471" spans="1:13" x14ac:dyDescent="0.25">
      <c r="A471" s="14" t="s">
        <v>549</v>
      </c>
      <c r="B471" s="16" t="s">
        <v>1122</v>
      </c>
      <c r="C471" s="96">
        <v>0.47000000000000003</v>
      </c>
      <c r="D471" s="95">
        <v>0.02</v>
      </c>
      <c r="E471" s="137">
        <f t="shared" si="15"/>
        <v>4.5880000000000001</v>
      </c>
      <c r="F471" s="18" t="s">
        <v>1123</v>
      </c>
      <c r="G471" s="19" t="s">
        <v>471</v>
      </c>
      <c r="H471" s="40" t="s">
        <v>22</v>
      </c>
      <c r="I471" s="19" t="s">
        <v>472</v>
      </c>
      <c r="J471" s="21" t="s">
        <v>1124</v>
      </c>
      <c r="K471" s="25">
        <v>11.4</v>
      </c>
      <c r="L471" s="23" t="s">
        <v>18</v>
      </c>
      <c r="M471" s="24">
        <v>3700654216723</v>
      </c>
    </row>
    <row r="472" spans="1:13" x14ac:dyDescent="0.25">
      <c r="A472" s="14" t="s">
        <v>549</v>
      </c>
      <c r="B472" s="16" t="s">
        <v>1125</v>
      </c>
      <c r="C472" s="96">
        <v>0.47000000000000003</v>
      </c>
      <c r="D472" s="95">
        <v>0.02</v>
      </c>
      <c r="E472" s="137">
        <f t="shared" si="15"/>
        <v>4.5880000000000001</v>
      </c>
      <c r="F472" s="18" t="s">
        <v>1126</v>
      </c>
      <c r="G472" s="19" t="s">
        <v>1127</v>
      </c>
      <c r="H472" s="20" t="s">
        <v>22</v>
      </c>
      <c r="I472" s="19" t="s">
        <v>288</v>
      </c>
      <c r="J472" s="21" t="s">
        <v>1124</v>
      </c>
      <c r="K472" s="25">
        <v>11.4</v>
      </c>
      <c r="L472" s="23" t="s">
        <v>18</v>
      </c>
      <c r="M472" s="24">
        <v>3700654216730</v>
      </c>
    </row>
    <row r="473" spans="1:13" x14ac:dyDescent="0.25">
      <c r="A473" s="14" t="s">
        <v>549</v>
      </c>
      <c r="B473" s="16" t="s">
        <v>1128</v>
      </c>
      <c r="C473" s="96">
        <v>0.47000000000000003</v>
      </c>
      <c r="D473" s="95">
        <v>0.02</v>
      </c>
      <c r="E473" s="137">
        <f t="shared" si="15"/>
        <v>4.5880000000000001</v>
      </c>
      <c r="F473" s="18" t="s">
        <v>1129</v>
      </c>
      <c r="G473" s="19" t="s">
        <v>31</v>
      </c>
      <c r="H473" s="27" t="s">
        <v>22</v>
      </c>
      <c r="I473" s="19" t="s">
        <v>32</v>
      </c>
      <c r="J473" s="21" t="s">
        <v>1124</v>
      </c>
      <c r="K473" s="25">
        <v>11.4</v>
      </c>
      <c r="L473" s="23" t="s">
        <v>18</v>
      </c>
      <c r="M473" s="24">
        <v>3700654216761</v>
      </c>
    </row>
    <row r="474" spans="1:13" x14ac:dyDescent="0.25">
      <c r="A474" s="14" t="s">
        <v>549</v>
      </c>
      <c r="B474" s="16" t="s">
        <v>1130</v>
      </c>
      <c r="C474" s="96">
        <v>0.47000000000000003</v>
      </c>
      <c r="D474" s="95">
        <v>0.02</v>
      </c>
      <c r="E474" s="137">
        <f t="shared" si="15"/>
        <v>4.5880000000000001</v>
      </c>
      <c r="F474" s="18" t="s">
        <v>1131</v>
      </c>
      <c r="G474" s="19" t="s">
        <v>36</v>
      </c>
      <c r="H474" s="28" t="s">
        <v>22</v>
      </c>
      <c r="I474" s="19" t="s">
        <v>37</v>
      </c>
      <c r="J474" s="21" t="s">
        <v>1124</v>
      </c>
      <c r="K474" s="25">
        <v>11.4</v>
      </c>
      <c r="L474" s="23" t="s">
        <v>18</v>
      </c>
      <c r="M474" s="24">
        <v>3700654216778</v>
      </c>
    </row>
    <row r="475" spans="1:13" x14ac:dyDescent="0.25">
      <c r="A475" s="14" t="s">
        <v>549</v>
      </c>
      <c r="B475" s="16" t="s">
        <v>1132</v>
      </c>
      <c r="C475" s="96">
        <v>0.47000000000000003</v>
      </c>
      <c r="D475" s="95">
        <v>0.02</v>
      </c>
      <c r="E475" s="137">
        <f t="shared" si="15"/>
        <v>4.5880000000000001</v>
      </c>
      <c r="F475" s="18" t="s">
        <v>1133</v>
      </c>
      <c r="G475" s="19" t="s">
        <v>263</v>
      </c>
      <c r="H475" s="36" t="s">
        <v>22</v>
      </c>
      <c r="I475" s="19" t="s">
        <v>264</v>
      </c>
      <c r="J475" s="21" t="s">
        <v>1124</v>
      </c>
      <c r="K475" s="25">
        <v>11.4</v>
      </c>
      <c r="L475" s="23" t="s">
        <v>18</v>
      </c>
      <c r="M475" s="24">
        <v>3700654216785</v>
      </c>
    </row>
    <row r="476" spans="1:13" x14ac:dyDescent="0.25">
      <c r="A476" s="14" t="s">
        <v>549</v>
      </c>
      <c r="B476" s="16" t="s">
        <v>1134</v>
      </c>
      <c r="C476" s="96">
        <v>0.47000000000000003</v>
      </c>
      <c r="D476" s="95">
        <v>0.02</v>
      </c>
      <c r="E476" s="137">
        <f t="shared" si="15"/>
        <v>4.5880000000000001</v>
      </c>
      <c r="F476" s="18" t="s">
        <v>1135</v>
      </c>
      <c r="G476" s="19" t="s">
        <v>313</v>
      </c>
      <c r="H476" s="20" t="s">
        <v>22</v>
      </c>
      <c r="I476" s="19" t="s">
        <v>314</v>
      </c>
      <c r="J476" s="21" t="s">
        <v>1124</v>
      </c>
      <c r="K476" s="25">
        <v>11.4</v>
      </c>
      <c r="L476" s="23" t="s">
        <v>18</v>
      </c>
      <c r="M476" s="24">
        <v>3700654216815</v>
      </c>
    </row>
    <row r="477" spans="1:13" x14ac:dyDescent="0.25">
      <c r="A477" s="14" t="s">
        <v>549</v>
      </c>
      <c r="B477" s="16" t="s">
        <v>1136</v>
      </c>
      <c r="C477" s="96">
        <v>0.47000000000000003</v>
      </c>
      <c r="D477" s="95">
        <v>0.02</v>
      </c>
      <c r="E477" s="137">
        <f t="shared" si="15"/>
        <v>4.5880000000000001</v>
      </c>
      <c r="F477" s="18" t="s">
        <v>1137</v>
      </c>
      <c r="G477" s="19" t="s">
        <v>696</v>
      </c>
      <c r="H477" s="45" t="s">
        <v>22</v>
      </c>
      <c r="I477" s="19" t="s">
        <v>697</v>
      </c>
      <c r="J477" s="21" t="s">
        <v>1124</v>
      </c>
      <c r="K477" s="25">
        <v>11.4</v>
      </c>
      <c r="L477" s="23" t="s">
        <v>18</v>
      </c>
      <c r="M477" s="24">
        <v>3700654216822</v>
      </c>
    </row>
    <row r="478" spans="1:13" x14ac:dyDescent="0.25">
      <c r="A478" s="14" t="s">
        <v>549</v>
      </c>
      <c r="B478" s="16" t="s">
        <v>1138</v>
      </c>
      <c r="C478" s="96">
        <v>11.709999999999999</v>
      </c>
      <c r="D478" s="95">
        <v>0.02</v>
      </c>
      <c r="E478" s="137">
        <f>SUM(C478+D478)*1.2 + 10</f>
        <v>24.076000000000001</v>
      </c>
      <c r="F478" s="18" t="s">
        <v>1139</v>
      </c>
      <c r="G478" s="19" t="s">
        <v>21</v>
      </c>
      <c r="H478" s="20" t="s">
        <v>22</v>
      </c>
      <c r="I478" s="19" t="s">
        <v>23</v>
      </c>
      <c r="J478" s="21" t="s">
        <v>1140</v>
      </c>
      <c r="K478" s="22" t="s">
        <v>18</v>
      </c>
      <c r="L478" s="23" t="s">
        <v>18</v>
      </c>
      <c r="M478" s="24">
        <v>3700654276727</v>
      </c>
    </row>
    <row r="479" spans="1:13" x14ac:dyDescent="0.25">
      <c r="A479" s="14" t="s">
        <v>549</v>
      </c>
      <c r="B479" s="16" t="s">
        <v>1141</v>
      </c>
      <c r="C479" s="96">
        <v>0.47000000000000003</v>
      </c>
      <c r="D479" s="95">
        <v>0.02</v>
      </c>
      <c r="E479" s="137">
        <f t="shared" si="15"/>
        <v>4.5880000000000001</v>
      </c>
      <c r="F479" s="18" t="s">
        <v>1142</v>
      </c>
      <c r="G479" s="19" t="s">
        <v>250</v>
      </c>
      <c r="H479" s="20" t="s">
        <v>22</v>
      </c>
      <c r="I479" s="19" t="s">
        <v>288</v>
      </c>
      <c r="J479" s="21" t="s">
        <v>1143</v>
      </c>
      <c r="K479" s="25">
        <v>11.4</v>
      </c>
      <c r="L479" s="23" t="s">
        <v>18</v>
      </c>
      <c r="M479" s="24">
        <v>3700654216839</v>
      </c>
    </row>
    <row r="480" spans="1:13" x14ac:dyDescent="0.25">
      <c r="A480" s="14" t="s">
        <v>549</v>
      </c>
      <c r="B480" s="16" t="s">
        <v>1144</v>
      </c>
      <c r="C480" s="96">
        <v>0.47000000000000003</v>
      </c>
      <c r="D480" s="95">
        <v>0.02</v>
      </c>
      <c r="E480" s="137">
        <f t="shared" si="15"/>
        <v>4.5880000000000001</v>
      </c>
      <c r="F480" s="18" t="s">
        <v>1145</v>
      </c>
      <c r="G480" s="19" t="s">
        <v>27</v>
      </c>
      <c r="H480" s="26" t="s">
        <v>22</v>
      </c>
      <c r="I480" s="19" t="s">
        <v>28</v>
      </c>
      <c r="J480" s="21" t="s">
        <v>1143</v>
      </c>
      <c r="K480" s="25">
        <v>11.4</v>
      </c>
      <c r="L480" s="23" t="s">
        <v>18</v>
      </c>
      <c r="M480" s="24">
        <v>3700654216846</v>
      </c>
    </row>
    <row r="481" spans="1:13" x14ac:dyDescent="0.25">
      <c r="A481" s="14" t="s">
        <v>549</v>
      </c>
      <c r="B481" s="16" t="s">
        <v>1146</v>
      </c>
      <c r="C481" s="96">
        <v>0.47000000000000003</v>
      </c>
      <c r="D481" s="95">
        <v>0.02</v>
      </c>
      <c r="E481" s="137">
        <f t="shared" si="15"/>
        <v>4.5880000000000001</v>
      </c>
      <c r="F481" s="18" t="s">
        <v>1147</v>
      </c>
      <c r="G481" s="19" t="s">
        <v>31</v>
      </c>
      <c r="H481" s="27" t="s">
        <v>22</v>
      </c>
      <c r="I481" s="19" t="s">
        <v>32</v>
      </c>
      <c r="J481" s="21" t="s">
        <v>1143</v>
      </c>
      <c r="K481" s="25">
        <v>11.4</v>
      </c>
      <c r="L481" s="23" t="s">
        <v>18</v>
      </c>
      <c r="M481" s="24">
        <v>3700654216853</v>
      </c>
    </row>
    <row r="482" spans="1:13" x14ac:dyDescent="0.25">
      <c r="A482" s="14" t="s">
        <v>549</v>
      </c>
      <c r="B482" s="16" t="s">
        <v>1148</v>
      </c>
      <c r="C482" s="96">
        <v>0.47000000000000003</v>
      </c>
      <c r="D482" s="95">
        <v>0.02</v>
      </c>
      <c r="E482" s="137">
        <f t="shared" si="15"/>
        <v>4.5880000000000001</v>
      </c>
      <c r="F482" s="18" t="s">
        <v>1149</v>
      </c>
      <c r="G482" s="19" t="s">
        <v>36</v>
      </c>
      <c r="H482" s="28" t="s">
        <v>22</v>
      </c>
      <c r="I482" s="19" t="s">
        <v>37</v>
      </c>
      <c r="J482" s="21" t="s">
        <v>1143</v>
      </c>
      <c r="K482" s="25">
        <v>11.4</v>
      </c>
      <c r="L482" s="23" t="s">
        <v>18</v>
      </c>
      <c r="M482" s="24">
        <v>3700654216860</v>
      </c>
    </row>
    <row r="483" spans="1:13" x14ac:dyDescent="0.25">
      <c r="A483" s="14" t="s">
        <v>549</v>
      </c>
      <c r="B483" s="16" t="s">
        <v>1150</v>
      </c>
      <c r="C483" s="96">
        <v>0.47000000000000003</v>
      </c>
      <c r="D483" s="95">
        <v>0.02</v>
      </c>
      <c r="E483" s="137">
        <f t="shared" si="15"/>
        <v>4.5880000000000001</v>
      </c>
      <c r="F483" s="18" t="s">
        <v>1151</v>
      </c>
      <c r="G483" s="19" t="s">
        <v>254</v>
      </c>
      <c r="H483" s="34" t="s">
        <v>22</v>
      </c>
      <c r="I483" s="19" t="s">
        <v>255</v>
      </c>
      <c r="J483" s="21" t="s">
        <v>1143</v>
      </c>
      <c r="K483" s="25">
        <v>11.4</v>
      </c>
      <c r="L483" s="23" t="s">
        <v>18</v>
      </c>
      <c r="M483" s="24">
        <v>3700654216877</v>
      </c>
    </row>
    <row r="484" spans="1:13" x14ac:dyDescent="0.25">
      <c r="A484" s="14" t="s">
        <v>549</v>
      </c>
      <c r="B484" s="16" t="s">
        <v>1152</v>
      </c>
      <c r="C484" s="96">
        <v>0.47000000000000003</v>
      </c>
      <c r="D484" s="95">
        <v>0.02</v>
      </c>
      <c r="E484" s="137">
        <f t="shared" si="15"/>
        <v>4.5880000000000001</v>
      </c>
      <c r="F484" s="18" t="s">
        <v>1153</v>
      </c>
      <c r="G484" s="19" t="s">
        <v>259</v>
      </c>
      <c r="H484" s="35" t="s">
        <v>22</v>
      </c>
      <c r="I484" s="19" t="s">
        <v>260</v>
      </c>
      <c r="J484" s="21" t="s">
        <v>1143</v>
      </c>
      <c r="K484" s="25">
        <v>11.4</v>
      </c>
      <c r="L484" s="23" t="s">
        <v>18</v>
      </c>
      <c r="M484" s="24">
        <v>3700654216884</v>
      </c>
    </row>
    <row r="485" spans="1:13" x14ac:dyDescent="0.25">
      <c r="A485" s="14" t="s">
        <v>549</v>
      </c>
      <c r="B485" s="16" t="s">
        <v>1154</v>
      </c>
      <c r="C485" s="96">
        <v>0.47000000000000003</v>
      </c>
      <c r="D485" s="95">
        <v>0.02</v>
      </c>
      <c r="E485" s="137">
        <f t="shared" si="15"/>
        <v>4.5880000000000001</v>
      </c>
      <c r="F485" s="18" t="s">
        <v>1155</v>
      </c>
      <c r="G485" s="19" t="s">
        <v>307</v>
      </c>
      <c r="H485" s="38" t="s">
        <v>22</v>
      </c>
      <c r="I485" s="19" t="s">
        <v>995</v>
      </c>
      <c r="J485" s="21" t="s">
        <v>1143</v>
      </c>
      <c r="K485" s="25">
        <v>11.4</v>
      </c>
      <c r="L485" s="23" t="s">
        <v>18</v>
      </c>
      <c r="M485" s="24">
        <v>3700654216907</v>
      </c>
    </row>
    <row r="486" spans="1:13" x14ac:dyDescent="0.25">
      <c r="A486" s="14" t="s">
        <v>549</v>
      </c>
      <c r="B486" s="16" t="s">
        <v>1156</v>
      </c>
      <c r="C486" s="96">
        <v>0.47000000000000003</v>
      </c>
      <c r="D486" s="95">
        <v>0.02</v>
      </c>
      <c r="E486" s="137">
        <f t="shared" si="15"/>
        <v>4.5880000000000001</v>
      </c>
      <c r="F486" s="18" t="s">
        <v>1157</v>
      </c>
      <c r="G486" s="19" t="s">
        <v>313</v>
      </c>
      <c r="H486" s="20" t="s">
        <v>22</v>
      </c>
      <c r="I486" s="19" t="s">
        <v>314</v>
      </c>
      <c r="J486" s="21" t="s">
        <v>1143</v>
      </c>
      <c r="K486" s="25">
        <v>11.4</v>
      </c>
      <c r="L486" s="23" t="s">
        <v>18</v>
      </c>
      <c r="M486" s="24">
        <v>3700654216914</v>
      </c>
    </row>
    <row r="487" spans="1:13" x14ac:dyDescent="0.25">
      <c r="A487" s="14" t="s">
        <v>549</v>
      </c>
      <c r="B487" s="16" t="s">
        <v>1158</v>
      </c>
      <c r="C487" s="96">
        <v>0.47000000000000003</v>
      </c>
      <c r="D487" s="95">
        <v>0.02</v>
      </c>
      <c r="E487" s="137">
        <f t="shared" si="15"/>
        <v>4.5880000000000001</v>
      </c>
      <c r="F487" s="18" t="s">
        <v>1159</v>
      </c>
      <c r="G487" s="19" t="s">
        <v>481</v>
      </c>
      <c r="H487" s="38" t="s">
        <v>22</v>
      </c>
      <c r="I487" s="19" t="s">
        <v>482</v>
      </c>
      <c r="J487" s="21" t="s">
        <v>1143</v>
      </c>
      <c r="K487" s="25">
        <v>11.4</v>
      </c>
      <c r="L487" s="23" t="s">
        <v>18</v>
      </c>
      <c r="M487" s="24">
        <v>3700654216921</v>
      </c>
    </row>
    <row r="488" spans="1:13" x14ac:dyDescent="0.25">
      <c r="A488" s="14" t="s">
        <v>1160</v>
      </c>
      <c r="B488" s="16" t="s">
        <v>1161</v>
      </c>
      <c r="C488" s="96">
        <v>2.02</v>
      </c>
      <c r="D488" s="95">
        <v>0.02</v>
      </c>
      <c r="E488" s="137">
        <f>SUM(C488+D488)*1.2 + 5</f>
        <v>7.4480000000000004</v>
      </c>
      <c r="F488" s="18" t="s">
        <v>1162</v>
      </c>
      <c r="G488" s="19" t="s">
        <v>21</v>
      </c>
      <c r="H488" s="20" t="s">
        <v>22</v>
      </c>
      <c r="I488" s="19" t="s">
        <v>23</v>
      </c>
      <c r="J488" s="21" t="s">
        <v>1163</v>
      </c>
      <c r="K488" s="22" t="s">
        <v>18</v>
      </c>
      <c r="L488" s="23">
        <v>2200</v>
      </c>
      <c r="M488" s="24">
        <v>3700654273597</v>
      </c>
    </row>
    <row r="489" spans="1:13" x14ac:dyDescent="0.25">
      <c r="A489" s="14" t="s">
        <v>1160</v>
      </c>
      <c r="B489" s="16" t="s">
        <v>1164</v>
      </c>
      <c r="C489" s="96">
        <v>2.02</v>
      </c>
      <c r="D489" s="95">
        <v>0.02</v>
      </c>
      <c r="E489" s="137">
        <f t="shared" ref="E489:E494" si="16">SUM(C489+D489)*1.2 + 5</f>
        <v>7.4480000000000004</v>
      </c>
      <c r="F489" s="18" t="s">
        <v>1165</v>
      </c>
      <c r="G489" s="19" t="s">
        <v>27</v>
      </c>
      <c r="H489" s="26" t="s">
        <v>22</v>
      </c>
      <c r="I489" s="19" t="s">
        <v>28</v>
      </c>
      <c r="J489" s="21" t="s">
        <v>1166</v>
      </c>
      <c r="K489" s="22" t="s">
        <v>18</v>
      </c>
      <c r="L489" s="23">
        <v>1650</v>
      </c>
      <c r="M489" s="24">
        <v>3760145930408</v>
      </c>
    </row>
    <row r="490" spans="1:13" x14ac:dyDescent="0.25">
      <c r="A490" s="14" t="s">
        <v>1160</v>
      </c>
      <c r="B490" s="16" t="s">
        <v>1167</v>
      </c>
      <c r="C490" s="96">
        <v>2.02</v>
      </c>
      <c r="D490" s="95">
        <v>0.02</v>
      </c>
      <c r="E490" s="137">
        <f t="shared" si="16"/>
        <v>7.4480000000000004</v>
      </c>
      <c r="F490" s="18" t="s">
        <v>1168</v>
      </c>
      <c r="G490" s="19" t="s">
        <v>31</v>
      </c>
      <c r="H490" s="27" t="s">
        <v>22</v>
      </c>
      <c r="I490" s="19" t="s">
        <v>32</v>
      </c>
      <c r="J490" s="21" t="s">
        <v>1166</v>
      </c>
      <c r="K490" s="22" t="s">
        <v>18</v>
      </c>
      <c r="L490" s="23">
        <v>1650</v>
      </c>
      <c r="M490" s="24">
        <v>3760145930415</v>
      </c>
    </row>
    <row r="491" spans="1:13" x14ac:dyDescent="0.25">
      <c r="A491" s="14" t="s">
        <v>1160</v>
      </c>
      <c r="B491" s="16" t="s">
        <v>1169</v>
      </c>
      <c r="C491" s="96">
        <v>2.02</v>
      </c>
      <c r="D491" s="95">
        <v>0.02</v>
      </c>
      <c r="E491" s="137">
        <f t="shared" si="16"/>
        <v>7.4480000000000004</v>
      </c>
      <c r="F491" s="18" t="s">
        <v>1170</v>
      </c>
      <c r="G491" s="19" t="s">
        <v>36</v>
      </c>
      <c r="H491" s="28" t="s">
        <v>22</v>
      </c>
      <c r="I491" s="19" t="s">
        <v>37</v>
      </c>
      <c r="J491" s="21" t="s">
        <v>1166</v>
      </c>
      <c r="K491" s="22" t="s">
        <v>18</v>
      </c>
      <c r="L491" s="23">
        <v>1650</v>
      </c>
      <c r="M491" s="24">
        <v>3760145930422</v>
      </c>
    </row>
    <row r="492" spans="1:13" x14ac:dyDescent="0.25">
      <c r="A492" s="14" t="s">
        <v>1160</v>
      </c>
      <c r="B492" s="16" t="s">
        <v>1171</v>
      </c>
      <c r="C492" s="96">
        <v>1.82</v>
      </c>
      <c r="D492" s="95">
        <v>0.02</v>
      </c>
      <c r="E492" s="137">
        <f t="shared" si="16"/>
        <v>7.2080000000000002</v>
      </c>
      <c r="F492" s="18" t="s">
        <v>1172</v>
      </c>
      <c r="G492" s="19" t="s">
        <v>27</v>
      </c>
      <c r="H492" s="26" t="s">
        <v>22</v>
      </c>
      <c r="I492" s="19" t="s">
        <v>28</v>
      </c>
      <c r="J492" s="21" t="s">
        <v>1173</v>
      </c>
      <c r="K492" s="25">
        <v>28</v>
      </c>
      <c r="L492" s="23">
        <v>1750</v>
      </c>
      <c r="M492" s="24">
        <v>3700654273603</v>
      </c>
    </row>
    <row r="493" spans="1:13" x14ac:dyDescent="0.25">
      <c r="A493" s="14" t="s">
        <v>1160</v>
      </c>
      <c r="B493" s="16" t="s">
        <v>1174</v>
      </c>
      <c r="C493" s="96">
        <v>2.02</v>
      </c>
      <c r="D493" s="95">
        <v>0.02</v>
      </c>
      <c r="E493" s="137">
        <f t="shared" si="16"/>
        <v>7.4480000000000004</v>
      </c>
      <c r="F493" s="18" t="s">
        <v>1175</v>
      </c>
      <c r="G493" s="19" t="s">
        <v>31</v>
      </c>
      <c r="H493" s="27" t="s">
        <v>22</v>
      </c>
      <c r="I493" s="19" t="s">
        <v>32</v>
      </c>
      <c r="J493" s="21" t="s">
        <v>1173</v>
      </c>
      <c r="K493" s="25">
        <v>28</v>
      </c>
      <c r="L493" s="23">
        <v>1750</v>
      </c>
      <c r="M493" s="24">
        <v>3700654273610</v>
      </c>
    </row>
    <row r="494" spans="1:13" x14ac:dyDescent="0.25">
      <c r="A494" s="14" t="s">
        <v>1160</v>
      </c>
      <c r="B494" s="16" t="s">
        <v>1176</v>
      </c>
      <c r="C494" s="96">
        <v>2.02</v>
      </c>
      <c r="D494" s="95">
        <v>0.02</v>
      </c>
      <c r="E494" s="137">
        <f t="shared" si="16"/>
        <v>7.4480000000000004</v>
      </c>
      <c r="F494" s="18" t="s">
        <v>1177</v>
      </c>
      <c r="G494" s="19" t="s">
        <v>36</v>
      </c>
      <c r="H494" s="28" t="s">
        <v>22</v>
      </c>
      <c r="I494" s="19" t="s">
        <v>37</v>
      </c>
      <c r="J494" s="21" t="s">
        <v>1173</v>
      </c>
      <c r="K494" s="25">
        <v>28</v>
      </c>
      <c r="L494" s="23">
        <v>1750</v>
      </c>
      <c r="M494" s="24">
        <v>3700654273627</v>
      </c>
    </row>
    <row r="495" spans="1:13" x14ac:dyDescent="0.25">
      <c r="A495" s="14" t="s">
        <v>1160</v>
      </c>
      <c r="B495" s="16" t="s">
        <v>1178</v>
      </c>
      <c r="C495" s="96">
        <v>4.43</v>
      </c>
      <c r="D495" s="95">
        <v>0.02</v>
      </c>
      <c r="E495" s="137">
        <f>SUM(C495+D495)*1.2 + 8</f>
        <v>13.34</v>
      </c>
      <c r="F495" s="18" t="s">
        <v>1179</v>
      </c>
      <c r="G495" s="19" t="s">
        <v>21</v>
      </c>
      <c r="H495" s="20" t="s">
        <v>22</v>
      </c>
      <c r="I495" s="19" t="s">
        <v>23</v>
      </c>
      <c r="J495" s="21" t="s">
        <v>1180</v>
      </c>
      <c r="K495" s="22" t="s">
        <v>18</v>
      </c>
      <c r="L495" s="23">
        <v>800</v>
      </c>
      <c r="M495" s="24">
        <v>3700654273634</v>
      </c>
    </row>
    <row r="496" spans="1:13" x14ac:dyDescent="0.25">
      <c r="A496" s="14" t="s">
        <v>1160</v>
      </c>
      <c r="B496" s="16" t="s">
        <v>1181</v>
      </c>
      <c r="C496" s="96">
        <v>4.43</v>
      </c>
      <c r="D496" s="95">
        <v>0.02</v>
      </c>
      <c r="E496" s="137">
        <f>SUM(C496+D496)*1.2 + 8</f>
        <v>13.34</v>
      </c>
      <c r="F496" s="18" t="s">
        <v>1182</v>
      </c>
      <c r="G496" s="19" t="s">
        <v>332</v>
      </c>
      <c r="H496" s="20" t="s">
        <v>363</v>
      </c>
      <c r="I496" s="19" t="s">
        <v>364</v>
      </c>
      <c r="J496" s="21" t="s">
        <v>1183</v>
      </c>
      <c r="K496" s="22" t="s">
        <v>18</v>
      </c>
      <c r="L496" s="23">
        <v>470</v>
      </c>
      <c r="M496" s="24">
        <v>3700654273641</v>
      </c>
    </row>
    <row r="497" spans="1:13" x14ac:dyDescent="0.25">
      <c r="A497" s="14" t="s">
        <v>1160</v>
      </c>
      <c r="B497" s="16" t="s">
        <v>1186</v>
      </c>
      <c r="C497" s="96">
        <v>0.70000000000000007</v>
      </c>
      <c r="D497" s="95">
        <v>0.02</v>
      </c>
      <c r="E497" s="137">
        <f t="shared" si="15"/>
        <v>4.8639999999999999</v>
      </c>
      <c r="F497" s="18" t="s">
        <v>1187</v>
      </c>
      <c r="G497" s="19" t="s">
        <v>21</v>
      </c>
      <c r="H497" s="20" t="s">
        <v>22</v>
      </c>
      <c r="I497" s="19" t="s">
        <v>23</v>
      </c>
      <c r="J497" s="21" t="s">
        <v>1185</v>
      </c>
      <c r="K497" s="25">
        <v>20</v>
      </c>
      <c r="L497" s="23">
        <v>650</v>
      </c>
      <c r="M497" s="24">
        <v>3760145938718</v>
      </c>
    </row>
    <row r="498" spans="1:13" x14ac:dyDescent="0.25">
      <c r="A498" s="14" t="s">
        <v>1160</v>
      </c>
      <c r="B498" s="16" t="s">
        <v>1188</v>
      </c>
      <c r="C498" s="96">
        <v>0.97</v>
      </c>
      <c r="D498" s="95">
        <v>0.02</v>
      </c>
      <c r="E498" s="137">
        <f t="shared" si="15"/>
        <v>5.1879999999999997</v>
      </c>
      <c r="F498" s="18" t="s">
        <v>1189</v>
      </c>
      <c r="G498" s="19" t="s">
        <v>21</v>
      </c>
      <c r="H498" s="20" t="s">
        <v>22</v>
      </c>
      <c r="I498" s="19" t="s">
        <v>23</v>
      </c>
      <c r="J498" s="21" t="s">
        <v>1185</v>
      </c>
      <c r="K498" s="25">
        <v>35</v>
      </c>
      <c r="L498" s="23">
        <v>1200</v>
      </c>
      <c r="M498" s="24">
        <v>3700654273870</v>
      </c>
    </row>
    <row r="499" spans="1:13" x14ac:dyDescent="0.25">
      <c r="A499" s="14" t="s">
        <v>1160</v>
      </c>
      <c r="B499" s="16" t="s">
        <v>1190</v>
      </c>
      <c r="C499" s="96">
        <v>0.70000000000000007</v>
      </c>
      <c r="D499" s="95">
        <v>0.02</v>
      </c>
      <c r="E499" s="137">
        <f t="shared" si="15"/>
        <v>4.8639999999999999</v>
      </c>
      <c r="F499" s="18" t="s">
        <v>1191</v>
      </c>
      <c r="G499" s="19" t="s">
        <v>27</v>
      </c>
      <c r="H499" s="26" t="s">
        <v>22</v>
      </c>
      <c r="I499" s="19" t="s">
        <v>28</v>
      </c>
      <c r="J499" s="21" t="s">
        <v>1185</v>
      </c>
      <c r="K499" s="25">
        <v>13</v>
      </c>
      <c r="L499" s="23">
        <v>740</v>
      </c>
      <c r="M499" s="24">
        <v>3700654273887</v>
      </c>
    </row>
    <row r="500" spans="1:13" x14ac:dyDescent="0.25">
      <c r="A500" s="14" t="s">
        <v>1160</v>
      </c>
      <c r="B500" s="16" t="s">
        <v>1192</v>
      </c>
      <c r="C500" s="96">
        <v>0.70000000000000007</v>
      </c>
      <c r="D500" s="95">
        <v>0.02</v>
      </c>
      <c r="E500" s="137">
        <f t="shared" si="15"/>
        <v>4.8639999999999999</v>
      </c>
      <c r="F500" s="18" t="s">
        <v>1193</v>
      </c>
      <c r="G500" s="19" t="s">
        <v>254</v>
      </c>
      <c r="H500" s="34" t="s">
        <v>22</v>
      </c>
      <c r="I500" s="19" t="s">
        <v>255</v>
      </c>
      <c r="J500" s="21" t="s">
        <v>1185</v>
      </c>
      <c r="K500" s="25">
        <v>13</v>
      </c>
      <c r="L500" s="23">
        <v>370</v>
      </c>
      <c r="M500" s="24">
        <v>3700654273894</v>
      </c>
    </row>
    <row r="501" spans="1:13" x14ac:dyDescent="0.25">
      <c r="A501" s="14" t="s">
        <v>1160</v>
      </c>
      <c r="B501" s="16" t="s">
        <v>1194</v>
      </c>
      <c r="C501" s="96">
        <v>0.77</v>
      </c>
      <c r="D501" s="95">
        <v>0.02</v>
      </c>
      <c r="E501" s="137">
        <f t="shared" si="15"/>
        <v>4.9480000000000004</v>
      </c>
      <c r="F501" s="18" t="s">
        <v>1195</v>
      </c>
      <c r="G501" s="19" t="s">
        <v>259</v>
      </c>
      <c r="H501" s="35" t="s">
        <v>22</v>
      </c>
      <c r="I501" s="19" t="s">
        <v>260</v>
      </c>
      <c r="J501" s="21" t="s">
        <v>1185</v>
      </c>
      <c r="K501" s="25">
        <v>13</v>
      </c>
      <c r="L501" s="23">
        <v>380</v>
      </c>
      <c r="M501" s="24">
        <v>3700654273900</v>
      </c>
    </row>
    <row r="502" spans="1:13" x14ac:dyDescent="0.25">
      <c r="A502" s="14" t="s">
        <v>1160</v>
      </c>
      <c r="B502" s="16" t="s">
        <v>1196</v>
      </c>
      <c r="C502" s="96">
        <v>0.70000000000000007</v>
      </c>
      <c r="D502" s="95">
        <v>0.02</v>
      </c>
      <c r="E502" s="137">
        <f t="shared" si="15"/>
        <v>4.8639999999999999</v>
      </c>
      <c r="F502" s="18" t="s">
        <v>1197</v>
      </c>
      <c r="G502" s="19" t="s">
        <v>31</v>
      </c>
      <c r="H502" s="27" t="s">
        <v>22</v>
      </c>
      <c r="I502" s="19" t="s">
        <v>32</v>
      </c>
      <c r="J502" s="21" t="s">
        <v>1185</v>
      </c>
      <c r="K502" s="25">
        <v>13</v>
      </c>
      <c r="L502" s="23">
        <v>870</v>
      </c>
      <c r="M502" s="24">
        <v>3700654273917</v>
      </c>
    </row>
    <row r="503" spans="1:13" x14ac:dyDescent="0.25">
      <c r="A503" s="14" t="s">
        <v>1160</v>
      </c>
      <c r="B503" s="16" t="s">
        <v>1198</v>
      </c>
      <c r="C503" s="96">
        <v>0.70000000000000007</v>
      </c>
      <c r="D503" s="95">
        <v>0.02</v>
      </c>
      <c r="E503" s="137">
        <f t="shared" si="15"/>
        <v>4.8639999999999999</v>
      </c>
      <c r="F503" s="18" t="s">
        <v>1199</v>
      </c>
      <c r="G503" s="19" t="s">
        <v>36</v>
      </c>
      <c r="H503" s="28" t="s">
        <v>22</v>
      </c>
      <c r="I503" s="19" t="s">
        <v>37</v>
      </c>
      <c r="J503" s="21" t="s">
        <v>1185</v>
      </c>
      <c r="K503" s="25">
        <v>13</v>
      </c>
      <c r="L503" s="23">
        <v>550</v>
      </c>
      <c r="M503" s="24">
        <v>3700654273924</v>
      </c>
    </row>
    <row r="504" spans="1:13" x14ac:dyDescent="0.25">
      <c r="A504" s="14" t="s">
        <v>1160</v>
      </c>
      <c r="B504" s="16" t="s">
        <v>1200</v>
      </c>
      <c r="C504" s="96">
        <v>4.7</v>
      </c>
      <c r="D504" s="95">
        <v>0.12</v>
      </c>
      <c r="E504" s="137">
        <v>18.5</v>
      </c>
      <c r="F504" s="18" t="s">
        <v>1184</v>
      </c>
      <c r="G504" s="19" t="s">
        <v>736</v>
      </c>
      <c r="H504" s="20" t="s">
        <v>238</v>
      </c>
      <c r="I504" s="19" t="s">
        <v>239</v>
      </c>
      <c r="J504" s="21" t="s">
        <v>1185</v>
      </c>
      <c r="K504" s="22" t="s">
        <v>18</v>
      </c>
      <c r="L504" s="23" t="s">
        <v>18</v>
      </c>
      <c r="M504" s="24">
        <v>3700654271777</v>
      </c>
    </row>
    <row r="505" spans="1:13" x14ac:dyDescent="0.25">
      <c r="A505" s="14" t="s">
        <v>1160</v>
      </c>
      <c r="B505" s="16" t="s">
        <v>1201</v>
      </c>
      <c r="C505" s="96">
        <v>2.85</v>
      </c>
      <c r="D505" s="95">
        <v>0.1</v>
      </c>
      <c r="E505" s="137">
        <v>12.5</v>
      </c>
      <c r="F505" s="18" t="s">
        <v>1202</v>
      </c>
      <c r="G505" s="19" t="s">
        <v>14</v>
      </c>
      <c r="H505" s="20" t="s">
        <v>15</v>
      </c>
      <c r="I505" s="19" t="s">
        <v>16</v>
      </c>
      <c r="J505" s="21" t="s">
        <v>1203</v>
      </c>
      <c r="K505" s="22" t="s">
        <v>18</v>
      </c>
      <c r="L505" s="23" t="s">
        <v>18</v>
      </c>
      <c r="M505" s="24">
        <v>3700654200111</v>
      </c>
    </row>
    <row r="506" spans="1:13" x14ac:dyDescent="0.25">
      <c r="A506" s="14" t="s">
        <v>1160</v>
      </c>
      <c r="B506" s="16" t="s">
        <v>1204</v>
      </c>
      <c r="C506" s="96">
        <v>0.64</v>
      </c>
      <c r="D506" s="95">
        <v>0.02</v>
      </c>
      <c r="E506" s="137">
        <f t="shared" si="15"/>
        <v>4.7919999999999998</v>
      </c>
      <c r="F506" s="18" t="s">
        <v>1205</v>
      </c>
      <c r="G506" s="19" t="s">
        <v>21</v>
      </c>
      <c r="H506" s="20" t="s">
        <v>22</v>
      </c>
      <c r="I506" s="19" t="s">
        <v>23</v>
      </c>
      <c r="J506" s="21" t="s">
        <v>1203</v>
      </c>
      <c r="K506" s="25">
        <v>20</v>
      </c>
      <c r="L506" s="23">
        <v>550</v>
      </c>
      <c r="M506" s="24">
        <v>3700654273931</v>
      </c>
    </row>
    <row r="507" spans="1:13" x14ac:dyDescent="0.25">
      <c r="A507" s="14" t="s">
        <v>1160</v>
      </c>
      <c r="B507" s="16" t="s">
        <v>1206</v>
      </c>
      <c r="C507" s="96">
        <v>0.64</v>
      </c>
      <c r="D507" s="95">
        <v>0.02</v>
      </c>
      <c r="E507" s="137">
        <f t="shared" si="15"/>
        <v>4.7919999999999998</v>
      </c>
      <c r="F507" s="18" t="s">
        <v>1207</v>
      </c>
      <c r="G507" s="19" t="s">
        <v>27</v>
      </c>
      <c r="H507" s="26" t="s">
        <v>22</v>
      </c>
      <c r="I507" s="19" t="s">
        <v>28</v>
      </c>
      <c r="J507" s="21" t="s">
        <v>1203</v>
      </c>
      <c r="K507" s="25">
        <v>13</v>
      </c>
      <c r="L507" s="23">
        <v>1125</v>
      </c>
      <c r="M507" s="24">
        <v>3700654273948</v>
      </c>
    </row>
    <row r="508" spans="1:13" x14ac:dyDescent="0.25">
      <c r="A508" s="14" t="s">
        <v>1160</v>
      </c>
      <c r="B508" s="16" t="s">
        <v>1208</v>
      </c>
      <c r="C508" s="96">
        <v>0.64</v>
      </c>
      <c r="D508" s="95">
        <v>0.02</v>
      </c>
      <c r="E508" s="137">
        <f t="shared" si="15"/>
        <v>4.7919999999999998</v>
      </c>
      <c r="F508" s="18" t="s">
        <v>1209</v>
      </c>
      <c r="G508" s="19" t="s">
        <v>31</v>
      </c>
      <c r="H508" s="27" t="s">
        <v>22</v>
      </c>
      <c r="I508" s="19" t="s">
        <v>32</v>
      </c>
      <c r="J508" s="21" t="s">
        <v>1203</v>
      </c>
      <c r="K508" s="25">
        <v>13</v>
      </c>
      <c r="L508" s="23">
        <v>1125</v>
      </c>
      <c r="M508" s="24">
        <v>3700654273955</v>
      </c>
    </row>
    <row r="509" spans="1:13" x14ac:dyDescent="0.25">
      <c r="A509" s="14" t="s">
        <v>1160</v>
      </c>
      <c r="B509" s="16" t="s">
        <v>1210</v>
      </c>
      <c r="C509" s="96">
        <v>0.64</v>
      </c>
      <c r="D509" s="95">
        <v>0.02</v>
      </c>
      <c r="E509" s="137">
        <f t="shared" si="15"/>
        <v>4.7919999999999998</v>
      </c>
      <c r="F509" s="18" t="s">
        <v>1211</v>
      </c>
      <c r="G509" s="19" t="s">
        <v>250</v>
      </c>
      <c r="H509" s="20" t="s">
        <v>22</v>
      </c>
      <c r="I509" s="19" t="s">
        <v>288</v>
      </c>
      <c r="J509" s="21" t="s">
        <v>1203</v>
      </c>
      <c r="K509" s="25">
        <v>7</v>
      </c>
      <c r="L509" s="23">
        <v>415</v>
      </c>
      <c r="M509" s="24">
        <v>3700654273962</v>
      </c>
    </row>
    <row r="510" spans="1:13" x14ac:dyDescent="0.25">
      <c r="A510" s="14" t="s">
        <v>1160</v>
      </c>
      <c r="B510" s="16" t="s">
        <v>1212</v>
      </c>
      <c r="C510" s="96">
        <v>0.64</v>
      </c>
      <c r="D510" s="95">
        <v>0.02</v>
      </c>
      <c r="E510" s="137">
        <f t="shared" si="15"/>
        <v>4.7919999999999998</v>
      </c>
      <c r="F510" s="18" t="s">
        <v>1213</v>
      </c>
      <c r="G510" s="19" t="s">
        <v>36</v>
      </c>
      <c r="H510" s="28" t="s">
        <v>22</v>
      </c>
      <c r="I510" s="19" t="s">
        <v>37</v>
      </c>
      <c r="J510" s="21" t="s">
        <v>1203</v>
      </c>
      <c r="K510" s="25">
        <v>13</v>
      </c>
      <c r="L510" s="23">
        <v>1125</v>
      </c>
      <c r="M510" s="24">
        <v>3700654273979</v>
      </c>
    </row>
    <row r="511" spans="1:13" x14ac:dyDescent="0.25">
      <c r="A511" s="14" t="s">
        <v>1160</v>
      </c>
      <c r="B511" s="16" t="s">
        <v>1214</v>
      </c>
      <c r="C511" s="96">
        <v>2.9</v>
      </c>
      <c r="D511" s="95">
        <v>0.02</v>
      </c>
      <c r="E511" s="137">
        <f>SUM(C511+D511)*1.2 + 6</f>
        <v>9.5039999999999996</v>
      </c>
      <c r="F511" s="18" t="s">
        <v>1215</v>
      </c>
      <c r="G511" s="19" t="s">
        <v>21</v>
      </c>
      <c r="H511" s="20" t="s">
        <v>22</v>
      </c>
      <c r="I511" s="19" t="s">
        <v>23</v>
      </c>
      <c r="J511" s="21" t="s">
        <v>1216</v>
      </c>
      <c r="K511" s="25">
        <v>80</v>
      </c>
      <c r="L511" s="23" t="s">
        <v>18</v>
      </c>
      <c r="M511" s="24">
        <v>3700654275911</v>
      </c>
    </row>
    <row r="512" spans="1:13" x14ac:dyDescent="0.25">
      <c r="A512" s="14" t="s">
        <v>1160</v>
      </c>
      <c r="B512" s="16" t="s">
        <v>1217</v>
      </c>
      <c r="C512" s="96">
        <v>2.81</v>
      </c>
      <c r="D512" s="95">
        <v>0.02</v>
      </c>
      <c r="E512" s="137">
        <f t="shared" ref="E512:E525" si="17">SUM(C512+D512)*1.2 + 6</f>
        <v>9.3960000000000008</v>
      </c>
      <c r="F512" s="18" t="s">
        <v>1218</v>
      </c>
      <c r="G512" s="19" t="s">
        <v>27</v>
      </c>
      <c r="H512" s="26" t="s">
        <v>22</v>
      </c>
      <c r="I512" s="19" t="s">
        <v>28</v>
      </c>
      <c r="J512" s="21" t="s">
        <v>1216</v>
      </c>
      <c r="K512" s="25">
        <v>29</v>
      </c>
      <c r="L512" s="23" t="s">
        <v>18</v>
      </c>
      <c r="M512" s="24">
        <v>3700654275928</v>
      </c>
    </row>
    <row r="513" spans="1:13" x14ac:dyDescent="0.25">
      <c r="A513" s="14" t="s">
        <v>1160</v>
      </c>
      <c r="B513" s="16" t="s">
        <v>1219</v>
      </c>
      <c r="C513" s="96">
        <v>2.81</v>
      </c>
      <c r="D513" s="95">
        <v>0.02</v>
      </c>
      <c r="E513" s="137">
        <f t="shared" si="17"/>
        <v>9.3960000000000008</v>
      </c>
      <c r="F513" s="18" t="s">
        <v>1220</v>
      </c>
      <c r="G513" s="19" t="s">
        <v>31</v>
      </c>
      <c r="H513" s="27" t="s">
        <v>22</v>
      </c>
      <c r="I513" s="19" t="s">
        <v>32</v>
      </c>
      <c r="J513" s="21" t="s">
        <v>1216</v>
      </c>
      <c r="K513" s="25">
        <v>29</v>
      </c>
      <c r="L513" s="23" t="s">
        <v>18</v>
      </c>
      <c r="M513" s="24">
        <v>3700654275935</v>
      </c>
    </row>
    <row r="514" spans="1:13" x14ac:dyDescent="0.25">
      <c r="A514" s="14" t="s">
        <v>1160</v>
      </c>
      <c r="B514" s="16" t="s">
        <v>1221</v>
      </c>
      <c r="C514" s="96">
        <v>2.81</v>
      </c>
      <c r="D514" s="95">
        <v>0.02</v>
      </c>
      <c r="E514" s="137">
        <f t="shared" si="17"/>
        <v>9.3960000000000008</v>
      </c>
      <c r="F514" s="18" t="s">
        <v>1222</v>
      </c>
      <c r="G514" s="19" t="s">
        <v>36</v>
      </c>
      <c r="H514" s="28" t="s">
        <v>22</v>
      </c>
      <c r="I514" s="19" t="s">
        <v>37</v>
      </c>
      <c r="J514" s="21" t="s">
        <v>1216</v>
      </c>
      <c r="K514" s="25">
        <v>29</v>
      </c>
      <c r="L514" s="23" t="s">
        <v>18</v>
      </c>
      <c r="M514" s="24">
        <v>3700654275942</v>
      </c>
    </row>
    <row r="515" spans="1:13" x14ac:dyDescent="0.25">
      <c r="A515" s="14" t="s">
        <v>1160</v>
      </c>
      <c r="B515" s="16" t="s">
        <v>1223</v>
      </c>
      <c r="C515" s="96">
        <v>2.3199999999999998</v>
      </c>
      <c r="D515" s="95">
        <v>0.02</v>
      </c>
      <c r="E515" s="137">
        <f t="shared" si="17"/>
        <v>8.8079999999999998</v>
      </c>
      <c r="F515" s="18" t="s">
        <v>1224</v>
      </c>
      <c r="G515" s="19" t="s">
        <v>27</v>
      </c>
      <c r="H515" s="26" t="s">
        <v>22</v>
      </c>
      <c r="I515" s="19" t="s">
        <v>28</v>
      </c>
      <c r="J515" s="21" t="s">
        <v>1225</v>
      </c>
      <c r="K515" s="25">
        <v>28</v>
      </c>
      <c r="L515" s="23" t="s">
        <v>18</v>
      </c>
      <c r="M515" s="24">
        <v>3700654274044</v>
      </c>
    </row>
    <row r="516" spans="1:13" x14ac:dyDescent="0.25">
      <c r="A516" s="14" t="s">
        <v>1160</v>
      </c>
      <c r="B516" s="16" t="s">
        <v>1226</v>
      </c>
      <c r="C516" s="96">
        <v>2.3199999999999998</v>
      </c>
      <c r="D516" s="95">
        <v>0.02</v>
      </c>
      <c r="E516" s="137">
        <f t="shared" si="17"/>
        <v>8.8079999999999998</v>
      </c>
      <c r="F516" s="18" t="s">
        <v>1227</v>
      </c>
      <c r="G516" s="19" t="s">
        <v>31</v>
      </c>
      <c r="H516" s="27" t="s">
        <v>22</v>
      </c>
      <c r="I516" s="19" t="s">
        <v>32</v>
      </c>
      <c r="J516" s="21" t="s">
        <v>1225</v>
      </c>
      <c r="K516" s="25">
        <v>28</v>
      </c>
      <c r="L516" s="23" t="s">
        <v>18</v>
      </c>
      <c r="M516" s="24">
        <v>3700654274051</v>
      </c>
    </row>
    <row r="517" spans="1:13" x14ac:dyDescent="0.25">
      <c r="A517" s="14" t="s">
        <v>1160</v>
      </c>
      <c r="B517" s="16" t="s">
        <v>1228</v>
      </c>
      <c r="C517" s="96">
        <v>2.3199999999999998</v>
      </c>
      <c r="D517" s="95">
        <v>0.02</v>
      </c>
      <c r="E517" s="137">
        <f t="shared" si="17"/>
        <v>8.8079999999999998</v>
      </c>
      <c r="F517" s="18" t="s">
        <v>1229</v>
      </c>
      <c r="G517" s="19" t="s">
        <v>36</v>
      </c>
      <c r="H517" s="28" t="s">
        <v>22</v>
      </c>
      <c r="I517" s="19" t="s">
        <v>37</v>
      </c>
      <c r="J517" s="21" t="s">
        <v>1225</v>
      </c>
      <c r="K517" s="25">
        <v>28</v>
      </c>
      <c r="L517" s="23" t="s">
        <v>18</v>
      </c>
      <c r="M517" s="24">
        <v>3700654274068</v>
      </c>
    </row>
    <row r="518" spans="1:13" x14ac:dyDescent="0.25">
      <c r="A518" s="14" t="s">
        <v>1160</v>
      </c>
      <c r="B518" s="16" t="s">
        <v>1230</v>
      </c>
      <c r="C518" s="96">
        <v>2.63</v>
      </c>
      <c r="D518" s="95">
        <v>0.02</v>
      </c>
      <c r="E518" s="137">
        <f t="shared" si="17"/>
        <v>9.18</v>
      </c>
      <c r="F518" s="18" t="s">
        <v>1231</v>
      </c>
      <c r="G518" s="19" t="s">
        <v>21</v>
      </c>
      <c r="H518" s="20" t="s">
        <v>22</v>
      </c>
      <c r="I518" s="19" t="s">
        <v>23</v>
      </c>
      <c r="J518" s="21" t="s">
        <v>1232</v>
      </c>
      <c r="K518" s="25">
        <v>58.9</v>
      </c>
      <c r="L518" s="23">
        <v>2350</v>
      </c>
      <c r="M518" s="24">
        <v>3700654274075</v>
      </c>
    </row>
    <row r="519" spans="1:13" x14ac:dyDescent="0.25">
      <c r="A519" s="14" t="s">
        <v>1160</v>
      </c>
      <c r="B519" s="16" t="s">
        <v>1233</v>
      </c>
      <c r="C519" s="96">
        <v>2.42</v>
      </c>
      <c r="D519" s="95">
        <v>0.02</v>
      </c>
      <c r="E519" s="137">
        <f t="shared" si="17"/>
        <v>8.9280000000000008</v>
      </c>
      <c r="F519" s="18" t="s">
        <v>1234</v>
      </c>
      <c r="G519" s="19" t="s">
        <v>27</v>
      </c>
      <c r="H519" s="26" t="s">
        <v>22</v>
      </c>
      <c r="I519" s="19" t="s">
        <v>28</v>
      </c>
      <c r="J519" s="21" t="s">
        <v>1232</v>
      </c>
      <c r="K519" s="25">
        <v>17.100000000000001</v>
      </c>
      <c r="L519" s="23">
        <v>1700</v>
      </c>
      <c r="M519" s="24">
        <v>3700654274082</v>
      </c>
    </row>
    <row r="520" spans="1:13" x14ac:dyDescent="0.25">
      <c r="A520" s="14" t="s">
        <v>1160</v>
      </c>
      <c r="B520" s="16" t="s">
        <v>1235</v>
      </c>
      <c r="C520" s="96">
        <v>2.42</v>
      </c>
      <c r="D520" s="95">
        <v>0.02</v>
      </c>
      <c r="E520" s="137">
        <f t="shared" si="17"/>
        <v>8.9280000000000008</v>
      </c>
      <c r="F520" s="18" t="s">
        <v>1236</v>
      </c>
      <c r="G520" s="19" t="s">
        <v>31</v>
      </c>
      <c r="H520" s="27" t="s">
        <v>22</v>
      </c>
      <c r="I520" s="19" t="s">
        <v>32</v>
      </c>
      <c r="J520" s="21" t="s">
        <v>1232</v>
      </c>
      <c r="K520" s="25">
        <v>17.100000000000001</v>
      </c>
      <c r="L520" s="23">
        <v>1980</v>
      </c>
      <c r="M520" s="24">
        <v>3700654274099</v>
      </c>
    </row>
    <row r="521" spans="1:13" x14ac:dyDescent="0.25">
      <c r="A521" s="14" t="s">
        <v>1160</v>
      </c>
      <c r="B521" s="16" t="s">
        <v>1237</v>
      </c>
      <c r="C521" s="96">
        <v>2.42</v>
      </c>
      <c r="D521" s="95">
        <v>0.02</v>
      </c>
      <c r="E521" s="137">
        <f t="shared" si="17"/>
        <v>8.9280000000000008</v>
      </c>
      <c r="F521" s="18" t="s">
        <v>1238</v>
      </c>
      <c r="G521" s="19" t="s">
        <v>36</v>
      </c>
      <c r="H521" s="28" t="s">
        <v>22</v>
      </c>
      <c r="I521" s="19" t="s">
        <v>37</v>
      </c>
      <c r="J521" s="21" t="s">
        <v>1232</v>
      </c>
      <c r="K521" s="25">
        <v>17.100000000000001</v>
      </c>
      <c r="L521" s="23">
        <v>1540</v>
      </c>
      <c r="M521" s="24">
        <v>3700654274105</v>
      </c>
    </row>
    <row r="522" spans="1:13" x14ac:dyDescent="0.25">
      <c r="A522" s="14" t="s">
        <v>1160</v>
      </c>
      <c r="B522" s="16" t="s">
        <v>1230</v>
      </c>
      <c r="C522" s="96">
        <v>2.63</v>
      </c>
      <c r="D522" s="95">
        <v>0.02</v>
      </c>
      <c r="E522" s="137">
        <f t="shared" si="17"/>
        <v>9.18</v>
      </c>
      <c r="F522" s="18" t="s">
        <v>1231</v>
      </c>
      <c r="G522" s="19" t="s">
        <v>21</v>
      </c>
      <c r="H522" s="20" t="s">
        <v>22</v>
      </c>
      <c r="I522" s="19" t="s">
        <v>23</v>
      </c>
      <c r="J522" s="21" t="s">
        <v>1232</v>
      </c>
      <c r="K522" s="25">
        <v>58.9</v>
      </c>
      <c r="L522" s="23">
        <v>2350</v>
      </c>
      <c r="M522" s="24">
        <v>3700654274075</v>
      </c>
    </row>
    <row r="523" spans="1:13" x14ac:dyDescent="0.25">
      <c r="A523" s="14" t="s">
        <v>1160</v>
      </c>
      <c r="B523" s="16" t="s">
        <v>1233</v>
      </c>
      <c r="C523" s="96">
        <v>2.42</v>
      </c>
      <c r="D523" s="95">
        <v>0.02</v>
      </c>
      <c r="E523" s="137">
        <f t="shared" si="17"/>
        <v>8.9280000000000008</v>
      </c>
      <c r="F523" s="18" t="s">
        <v>1234</v>
      </c>
      <c r="G523" s="19" t="s">
        <v>27</v>
      </c>
      <c r="H523" s="26" t="s">
        <v>22</v>
      </c>
      <c r="I523" s="19" t="s">
        <v>28</v>
      </c>
      <c r="J523" s="21" t="s">
        <v>1232</v>
      </c>
      <c r="K523" s="25">
        <v>17.100000000000001</v>
      </c>
      <c r="L523" s="23">
        <v>1700</v>
      </c>
      <c r="M523" s="24">
        <v>3700654274082</v>
      </c>
    </row>
    <row r="524" spans="1:13" x14ac:dyDescent="0.25">
      <c r="A524" s="14" t="s">
        <v>1160</v>
      </c>
      <c r="B524" s="16" t="s">
        <v>1235</v>
      </c>
      <c r="C524" s="96">
        <v>2.42</v>
      </c>
      <c r="D524" s="95">
        <v>0.02</v>
      </c>
      <c r="E524" s="137">
        <f t="shared" si="17"/>
        <v>8.9280000000000008</v>
      </c>
      <c r="F524" s="18" t="s">
        <v>1236</v>
      </c>
      <c r="G524" s="19" t="s">
        <v>31</v>
      </c>
      <c r="H524" s="27" t="s">
        <v>22</v>
      </c>
      <c r="I524" s="19" t="s">
        <v>32</v>
      </c>
      <c r="J524" s="21" t="s">
        <v>1232</v>
      </c>
      <c r="K524" s="25">
        <v>17.100000000000001</v>
      </c>
      <c r="L524" s="23">
        <v>1980</v>
      </c>
      <c r="M524" s="24">
        <v>3700654274099</v>
      </c>
    </row>
    <row r="525" spans="1:13" x14ac:dyDescent="0.25">
      <c r="A525" s="14" t="s">
        <v>1160</v>
      </c>
      <c r="B525" s="16" t="s">
        <v>1237</v>
      </c>
      <c r="C525" s="96">
        <v>2.42</v>
      </c>
      <c r="D525" s="95">
        <v>0.02</v>
      </c>
      <c r="E525" s="137">
        <f t="shared" si="17"/>
        <v>8.9280000000000008</v>
      </c>
      <c r="F525" s="18" t="s">
        <v>1238</v>
      </c>
      <c r="G525" s="19" t="s">
        <v>36</v>
      </c>
      <c r="H525" s="28" t="s">
        <v>22</v>
      </c>
      <c r="I525" s="19" t="s">
        <v>37</v>
      </c>
      <c r="J525" s="21" t="s">
        <v>1232</v>
      </c>
      <c r="K525" s="25">
        <v>17.100000000000001</v>
      </c>
      <c r="L525" s="23">
        <v>1540</v>
      </c>
      <c r="M525" s="24">
        <v>3700654274105</v>
      </c>
    </row>
    <row r="526" spans="1:13" x14ac:dyDescent="0.25">
      <c r="A526" s="14" t="s">
        <v>1160</v>
      </c>
      <c r="B526" s="16" t="s">
        <v>1239</v>
      </c>
      <c r="C526" s="96">
        <v>19.54</v>
      </c>
      <c r="D526" s="95">
        <v>0.08</v>
      </c>
      <c r="E526" s="137">
        <v>39.5</v>
      </c>
      <c r="F526" s="18" t="s">
        <v>1240</v>
      </c>
      <c r="G526" s="19" t="s">
        <v>975</v>
      </c>
      <c r="H526" s="20" t="s">
        <v>74</v>
      </c>
      <c r="I526" s="19" t="s">
        <v>75</v>
      </c>
      <c r="J526" s="21" t="s">
        <v>1241</v>
      </c>
      <c r="K526" s="22" t="s">
        <v>18</v>
      </c>
      <c r="L526" s="23" t="s">
        <v>18</v>
      </c>
      <c r="M526" s="24">
        <v>3700654290327</v>
      </c>
    </row>
    <row r="527" spans="1:13" x14ac:dyDescent="0.25">
      <c r="A527" s="14" t="s">
        <v>1160</v>
      </c>
      <c r="B527" s="16" t="s">
        <v>1242</v>
      </c>
      <c r="C527" s="96">
        <v>7.3999999999999995</v>
      </c>
      <c r="D527" s="95">
        <v>0.02</v>
      </c>
      <c r="E527" s="137">
        <f>SUM(C527+D527)*1.2 + 8</f>
        <v>16.903999999999996</v>
      </c>
      <c r="F527" s="18" t="s">
        <v>1243</v>
      </c>
      <c r="G527" s="19" t="s">
        <v>21</v>
      </c>
      <c r="H527" s="20" t="s">
        <v>22</v>
      </c>
      <c r="I527" s="19" t="s">
        <v>23</v>
      </c>
      <c r="J527" s="21" t="s">
        <v>1241</v>
      </c>
      <c r="K527" s="25">
        <v>30</v>
      </c>
      <c r="L527" s="23">
        <v>980</v>
      </c>
      <c r="M527" s="24">
        <v>3700654277120</v>
      </c>
    </row>
    <row r="528" spans="1:13" x14ac:dyDescent="0.25">
      <c r="A528" s="14" t="s">
        <v>1160</v>
      </c>
      <c r="B528" s="16" t="s">
        <v>1244</v>
      </c>
      <c r="C528" s="96">
        <v>4.0699999999999994</v>
      </c>
      <c r="D528" s="95">
        <v>0.02</v>
      </c>
      <c r="E528" s="137">
        <f t="shared" ref="E528:E530" si="18">SUM(C528+D528)*1.2 + 8</f>
        <v>12.907999999999998</v>
      </c>
      <c r="F528" s="18" t="s">
        <v>1245</v>
      </c>
      <c r="G528" s="19" t="s">
        <v>27</v>
      </c>
      <c r="H528" s="26" t="s">
        <v>22</v>
      </c>
      <c r="I528" s="19" t="s">
        <v>28</v>
      </c>
      <c r="J528" s="21" t="s">
        <v>1241</v>
      </c>
      <c r="K528" s="25">
        <v>13</v>
      </c>
      <c r="L528" s="23">
        <v>980</v>
      </c>
      <c r="M528" s="24">
        <v>3700654277137</v>
      </c>
    </row>
    <row r="529" spans="1:13" x14ac:dyDescent="0.25">
      <c r="A529" s="14" t="s">
        <v>1160</v>
      </c>
      <c r="B529" s="16" t="s">
        <v>1246</v>
      </c>
      <c r="C529" s="96">
        <v>4.07</v>
      </c>
      <c r="D529" s="95">
        <v>0.02</v>
      </c>
      <c r="E529" s="137">
        <f t="shared" si="18"/>
        <v>12.907999999999999</v>
      </c>
      <c r="F529" s="18" t="s">
        <v>1247</v>
      </c>
      <c r="G529" s="19" t="s">
        <v>31</v>
      </c>
      <c r="H529" s="27" t="s">
        <v>22</v>
      </c>
      <c r="I529" s="19" t="s">
        <v>32</v>
      </c>
      <c r="J529" s="21" t="s">
        <v>1241</v>
      </c>
      <c r="K529" s="25">
        <v>13</v>
      </c>
      <c r="L529" s="23">
        <v>980</v>
      </c>
      <c r="M529" s="24">
        <v>3700654277144</v>
      </c>
    </row>
    <row r="530" spans="1:13" x14ac:dyDescent="0.25">
      <c r="A530" s="14" t="s">
        <v>1160</v>
      </c>
      <c r="B530" s="16" t="s">
        <v>1248</v>
      </c>
      <c r="C530" s="96">
        <v>4.0699999999999994</v>
      </c>
      <c r="D530" s="95">
        <v>0.02</v>
      </c>
      <c r="E530" s="137">
        <f t="shared" si="18"/>
        <v>12.907999999999998</v>
      </c>
      <c r="F530" s="18" t="s">
        <v>1249</v>
      </c>
      <c r="G530" s="19" t="s">
        <v>36</v>
      </c>
      <c r="H530" s="28" t="s">
        <v>22</v>
      </c>
      <c r="I530" s="19" t="s">
        <v>37</v>
      </c>
      <c r="J530" s="21" t="s">
        <v>1241</v>
      </c>
      <c r="K530" s="25">
        <v>13</v>
      </c>
      <c r="L530" s="23">
        <v>980</v>
      </c>
      <c r="M530" s="24">
        <v>3700654277151</v>
      </c>
    </row>
    <row r="531" spans="1:13" x14ac:dyDescent="0.25">
      <c r="A531" s="14" t="s">
        <v>1160</v>
      </c>
      <c r="B531" s="16" t="s">
        <v>1250</v>
      </c>
      <c r="C531" s="96">
        <v>12.53</v>
      </c>
      <c r="D531" s="95">
        <v>0.02</v>
      </c>
      <c r="E531" s="137">
        <f>SUM(C531+D531)*1.2 + 10</f>
        <v>25.06</v>
      </c>
      <c r="F531" s="18" t="s">
        <v>1251</v>
      </c>
      <c r="G531" s="19" t="s">
        <v>21</v>
      </c>
      <c r="H531" s="20" t="s">
        <v>22</v>
      </c>
      <c r="I531" s="19" t="s">
        <v>23</v>
      </c>
      <c r="J531" s="21" t="s">
        <v>1252</v>
      </c>
      <c r="K531" s="25">
        <v>50</v>
      </c>
      <c r="L531" s="23">
        <v>1700</v>
      </c>
      <c r="M531" s="24">
        <v>3700654265622</v>
      </c>
    </row>
    <row r="532" spans="1:13" x14ac:dyDescent="0.25">
      <c r="A532" s="14" t="s">
        <v>1160</v>
      </c>
      <c r="B532" s="16" t="s">
        <v>1253</v>
      </c>
      <c r="C532" s="96">
        <v>20.72</v>
      </c>
      <c r="D532" s="95">
        <v>0.02</v>
      </c>
      <c r="E532" s="137">
        <f>SUM(C532+D532)*1.2 + 12</f>
        <v>36.887999999999998</v>
      </c>
      <c r="F532" s="18" t="s">
        <v>1254</v>
      </c>
      <c r="G532" s="19" t="s">
        <v>21</v>
      </c>
      <c r="H532" s="20" t="s">
        <v>22</v>
      </c>
      <c r="I532" s="19" t="s">
        <v>23</v>
      </c>
      <c r="J532" s="21" t="s">
        <v>1255</v>
      </c>
      <c r="K532" s="25">
        <v>77</v>
      </c>
      <c r="L532" s="23">
        <v>3800</v>
      </c>
      <c r="M532" s="24">
        <v>3700654238886</v>
      </c>
    </row>
    <row r="533" spans="1:13" x14ac:dyDescent="0.25">
      <c r="A533" s="14" t="s">
        <v>1160</v>
      </c>
      <c r="B533" s="16" t="s">
        <v>1256</v>
      </c>
      <c r="C533" s="96">
        <v>20.72</v>
      </c>
      <c r="D533" s="95">
        <v>0.02</v>
      </c>
      <c r="E533" s="137">
        <f t="shared" ref="E533:E535" si="19">SUM(C533+D533)*1.2 + 12</f>
        <v>36.887999999999998</v>
      </c>
      <c r="F533" s="18" t="s">
        <v>1257</v>
      </c>
      <c r="G533" s="19" t="s">
        <v>27</v>
      </c>
      <c r="H533" s="26" t="s">
        <v>22</v>
      </c>
      <c r="I533" s="19" t="s">
        <v>28</v>
      </c>
      <c r="J533" s="21" t="s">
        <v>1255</v>
      </c>
      <c r="K533" s="25">
        <v>55</v>
      </c>
      <c r="L533" s="23">
        <v>3700</v>
      </c>
      <c r="M533" s="24">
        <v>3700654238893</v>
      </c>
    </row>
    <row r="534" spans="1:13" x14ac:dyDescent="0.25">
      <c r="A534" s="14" t="s">
        <v>1160</v>
      </c>
      <c r="B534" s="16" t="s">
        <v>1258</v>
      </c>
      <c r="C534" s="96">
        <v>20.72</v>
      </c>
      <c r="D534" s="95">
        <v>0.02</v>
      </c>
      <c r="E534" s="137">
        <f t="shared" si="19"/>
        <v>36.887999999999998</v>
      </c>
      <c r="F534" s="18" t="s">
        <v>1259</v>
      </c>
      <c r="G534" s="19" t="s">
        <v>31</v>
      </c>
      <c r="H534" s="27" t="s">
        <v>22</v>
      </c>
      <c r="I534" s="19" t="s">
        <v>32</v>
      </c>
      <c r="J534" s="21" t="s">
        <v>1255</v>
      </c>
      <c r="K534" s="25">
        <v>55</v>
      </c>
      <c r="L534" s="23">
        <v>3700</v>
      </c>
      <c r="M534" s="24">
        <v>3700654238909</v>
      </c>
    </row>
    <row r="535" spans="1:13" x14ac:dyDescent="0.25">
      <c r="A535" s="14" t="s">
        <v>1160</v>
      </c>
      <c r="B535" s="16" t="s">
        <v>1260</v>
      </c>
      <c r="C535" s="96">
        <v>20.72</v>
      </c>
      <c r="D535" s="95">
        <v>0.02</v>
      </c>
      <c r="E535" s="137">
        <f t="shared" si="19"/>
        <v>36.887999999999998</v>
      </c>
      <c r="F535" s="18" t="s">
        <v>1261</v>
      </c>
      <c r="G535" s="19" t="s">
        <v>36</v>
      </c>
      <c r="H535" s="28" t="s">
        <v>22</v>
      </c>
      <c r="I535" s="19" t="s">
        <v>37</v>
      </c>
      <c r="J535" s="21" t="s">
        <v>1255</v>
      </c>
      <c r="K535" s="25">
        <v>55</v>
      </c>
      <c r="L535" s="23">
        <v>3700</v>
      </c>
      <c r="M535" s="24">
        <v>3700654238916</v>
      </c>
    </row>
    <row r="536" spans="1:13" x14ac:dyDescent="0.25">
      <c r="A536" s="14" t="s">
        <v>1160</v>
      </c>
      <c r="B536" s="16" t="s">
        <v>1262</v>
      </c>
      <c r="C536" s="96">
        <v>6.96</v>
      </c>
      <c r="D536" s="95">
        <v>0.08</v>
      </c>
      <c r="E536" s="137">
        <v>18.5</v>
      </c>
      <c r="F536" s="18" t="s">
        <v>1263</v>
      </c>
      <c r="G536" s="19" t="s">
        <v>14</v>
      </c>
      <c r="H536" s="20" t="s">
        <v>74</v>
      </c>
      <c r="I536" s="19" t="s">
        <v>75</v>
      </c>
      <c r="J536" s="21" t="s">
        <v>1264</v>
      </c>
      <c r="K536" s="22" t="s">
        <v>18</v>
      </c>
      <c r="L536" s="23" t="s">
        <v>18</v>
      </c>
      <c r="M536" s="24">
        <v>3700654208322</v>
      </c>
    </row>
    <row r="537" spans="1:13" x14ac:dyDescent="0.25">
      <c r="A537" s="14" t="s">
        <v>1160</v>
      </c>
      <c r="B537" s="16" t="s">
        <v>1265</v>
      </c>
      <c r="C537" s="96">
        <v>2.7</v>
      </c>
      <c r="D537" s="95">
        <v>0.02</v>
      </c>
      <c r="E537" s="137">
        <f>SUM(C537+D537)*1.2 + 5</f>
        <v>8.2639999999999993</v>
      </c>
      <c r="F537" s="18" t="s">
        <v>1266</v>
      </c>
      <c r="G537" s="19" t="s">
        <v>21</v>
      </c>
      <c r="H537" s="20" t="s">
        <v>22</v>
      </c>
      <c r="I537" s="19" t="s">
        <v>23</v>
      </c>
      <c r="J537" s="21" t="s">
        <v>1264</v>
      </c>
      <c r="K537" s="25">
        <v>32</v>
      </c>
      <c r="L537" s="23">
        <v>1200</v>
      </c>
      <c r="M537" s="24">
        <v>3700654200593</v>
      </c>
    </row>
    <row r="538" spans="1:13" x14ac:dyDescent="0.25">
      <c r="A538" s="14" t="s">
        <v>1160</v>
      </c>
      <c r="B538" s="16" t="s">
        <v>1267</v>
      </c>
      <c r="C538" s="96">
        <v>1.82</v>
      </c>
      <c r="D538" s="95">
        <v>0.02</v>
      </c>
      <c r="E538" s="137">
        <f t="shared" ref="E538:E540" si="20">SUM(C538+D538)*1.2 + 5</f>
        <v>7.2080000000000002</v>
      </c>
      <c r="F538" s="18" t="s">
        <v>1268</v>
      </c>
      <c r="G538" s="19" t="s">
        <v>27</v>
      </c>
      <c r="H538" s="26" t="s">
        <v>22</v>
      </c>
      <c r="I538" s="19" t="s">
        <v>28</v>
      </c>
      <c r="J538" s="21" t="s">
        <v>1264</v>
      </c>
      <c r="K538" s="25">
        <v>8</v>
      </c>
      <c r="L538" s="23">
        <v>700</v>
      </c>
      <c r="M538" s="24">
        <v>3700654200609</v>
      </c>
    </row>
    <row r="539" spans="1:13" x14ac:dyDescent="0.25">
      <c r="A539" s="14" t="s">
        <v>1160</v>
      </c>
      <c r="B539" s="16" t="s">
        <v>1269</v>
      </c>
      <c r="C539" s="96">
        <v>1.82</v>
      </c>
      <c r="D539" s="95">
        <v>0.02</v>
      </c>
      <c r="E539" s="137">
        <f t="shared" si="20"/>
        <v>7.2080000000000002</v>
      </c>
      <c r="F539" s="18" t="s">
        <v>1270</v>
      </c>
      <c r="G539" s="19" t="s">
        <v>31</v>
      </c>
      <c r="H539" s="27" t="s">
        <v>22</v>
      </c>
      <c r="I539" s="19" t="s">
        <v>32</v>
      </c>
      <c r="J539" s="21" t="s">
        <v>1264</v>
      </c>
      <c r="K539" s="25">
        <v>7.5</v>
      </c>
      <c r="L539" s="23">
        <v>700</v>
      </c>
      <c r="M539" s="24">
        <v>3700654200616</v>
      </c>
    </row>
    <row r="540" spans="1:13" x14ac:dyDescent="0.25">
      <c r="A540" s="14" t="s">
        <v>1160</v>
      </c>
      <c r="B540" s="16" t="s">
        <v>1271</v>
      </c>
      <c r="C540" s="96">
        <v>1.6</v>
      </c>
      <c r="D540" s="95">
        <v>0.02</v>
      </c>
      <c r="E540" s="137">
        <f t="shared" si="20"/>
        <v>6.944</v>
      </c>
      <c r="F540" s="18" t="s">
        <v>1272</v>
      </c>
      <c r="G540" s="19" t="s">
        <v>36</v>
      </c>
      <c r="H540" s="28" t="s">
        <v>22</v>
      </c>
      <c r="I540" s="19" t="s">
        <v>37</v>
      </c>
      <c r="J540" s="21" t="s">
        <v>1264</v>
      </c>
      <c r="K540" s="25">
        <v>8</v>
      </c>
      <c r="L540" s="23">
        <v>700</v>
      </c>
      <c r="M540" s="24">
        <v>3700654200623</v>
      </c>
    </row>
    <row r="541" spans="1:13" x14ac:dyDescent="0.25">
      <c r="A541" s="14" t="s">
        <v>1160</v>
      </c>
      <c r="B541" s="16" t="s">
        <v>1273</v>
      </c>
      <c r="C541" s="96">
        <v>9.15</v>
      </c>
      <c r="D541" s="95">
        <v>0.08</v>
      </c>
      <c r="E541" s="137">
        <v>24.5</v>
      </c>
      <c r="F541" s="18" t="s">
        <v>1274</v>
      </c>
      <c r="G541" s="19" t="s">
        <v>14</v>
      </c>
      <c r="H541" s="20" t="s">
        <v>74</v>
      </c>
      <c r="I541" s="19" t="s">
        <v>75</v>
      </c>
      <c r="J541" s="21" t="s">
        <v>1275</v>
      </c>
      <c r="K541" s="22" t="s">
        <v>18</v>
      </c>
      <c r="L541" s="23" t="s">
        <v>18</v>
      </c>
      <c r="M541" s="24">
        <v>3700654213432</v>
      </c>
    </row>
    <row r="542" spans="1:13" x14ac:dyDescent="0.25">
      <c r="A542" s="14" t="s">
        <v>1160</v>
      </c>
      <c r="B542" s="16" t="s">
        <v>1276</v>
      </c>
      <c r="C542" s="96">
        <v>2.44</v>
      </c>
      <c r="D542" s="95">
        <v>0.02</v>
      </c>
      <c r="E542" s="137">
        <f>SUM(C542+D542)*1.2 + 5</f>
        <v>7.952</v>
      </c>
      <c r="F542" s="18" t="s">
        <v>1277</v>
      </c>
      <c r="G542" s="19" t="s">
        <v>21</v>
      </c>
      <c r="H542" s="20" t="s">
        <v>22</v>
      </c>
      <c r="I542" s="19" t="s">
        <v>23</v>
      </c>
      <c r="J542" s="21" t="s">
        <v>1278</v>
      </c>
      <c r="K542" s="25">
        <v>24</v>
      </c>
      <c r="L542" s="23">
        <v>1000</v>
      </c>
      <c r="M542" s="24">
        <v>3700654211896</v>
      </c>
    </row>
    <row r="543" spans="1:13" x14ac:dyDescent="0.25">
      <c r="A543" s="14" t="s">
        <v>1160</v>
      </c>
      <c r="B543" s="16" t="s">
        <v>1279</v>
      </c>
      <c r="C543" s="96">
        <v>2.2600000000000002</v>
      </c>
      <c r="D543" s="95">
        <v>0.02</v>
      </c>
      <c r="E543" s="137">
        <f t="shared" ref="E543:E545" si="21">SUM(C543+D543)*1.2 + 5</f>
        <v>7.7360000000000007</v>
      </c>
      <c r="F543" s="18" t="s">
        <v>1280</v>
      </c>
      <c r="G543" s="19" t="s">
        <v>27</v>
      </c>
      <c r="H543" s="26" t="s">
        <v>22</v>
      </c>
      <c r="I543" s="19" t="s">
        <v>28</v>
      </c>
      <c r="J543" s="21" t="s">
        <v>1278</v>
      </c>
      <c r="K543" s="25">
        <v>11</v>
      </c>
      <c r="L543" s="23">
        <v>825</v>
      </c>
      <c r="M543" s="24">
        <v>3700654211902</v>
      </c>
    </row>
    <row r="544" spans="1:13" x14ac:dyDescent="0.25">
      <c r="A544" s="14" t="s">
        <v>1160</v>
      </c>
      <c r="B544" s="16" t="s">
        <v>1281</v>
      </c>
      <c r="C544" s="96">
        <v>2.2600000000000002</v>
      </c>
      <c r="D544" s="95">
        <v>0.02</v>
      </c>
      <c r="E544" s="137">
        <f t="shared" si="21"/>
        <v>7.7360000000000007</v>
      </c>
      <c r="F544" s="18" t="s">
        <v>1282</v>
      </c>
      <c r="G544" s="19" t="s">
        <v>31</v>
      </c>
      <c r="H544" s="27" t="s">
        <v>22</v>
      </c>
      <c r="I544" s="19" t="s">
        <v>32</v>
      </c>
      <c r="J544" s="21" t="s">
        <v>1278</v>
      </c>
      <c r="K544" s="25">
        <v>11</v>
      </c>
      <c r="L544" s="23">
        <v>825</v>
      </c>
      <c r="M544" s="24">
        <v>3700654213418</v>
      </c>
    </row>
    <row r="545" spans="1:13" x14ac:dyDescent="0.25">
      <c r="A545" s="14" t="s">
        <v>1160</v>
      </c>
      <c r="B545" s="16" t="s">
        <v>1283</v>
      </c>
      <c r="C545" s="96">
        <v>2.2600000000000002</v>
      </c>
      <c r="D545" s="95">
        <v>0.02</v>
      </c>
      <c r="E545" s="137">
        <f t="shared" si="21"/>
        <v>7.7360000000000007</v>
      </c>
      <c r="F545" s="18" t="s">
        <v>1284</v>
      </c>
      <c r="G545" s="19" t="s">
        <v>36</v>
      </c>
      <c r="H545" s="28" t="s">
        <v>22</v>
      </c>
      <c r="I545" s="19" t="s">
        <v>37</v>
      </c>
      <c r="J545" s="21" t="s">
        <v>1278</v>
      </c>
      <c r="K545" s="25">
        <v>11</v>
      </c>
      <c r="L545" s="23">
        <v>825</v>
      </c>
      <c r="M545" s="24">
        <v>3700654213425</v>
      </c>
    </row>
    <row r="546" spans="1:13" x14ac:dyDescent="0.25">
      <c r="A546" s="14" t="s">
        <v>1160</v>
      </c>
      <c r="B546" s="16" t="s">
        <v>1286</v>
      </c>
      <c r="C546" s="96">
        <v>3.2600000000000002</v>
      </c>
      <c r="D546" s="95">
        <v>0.02</v>
      </c>
      <c r="E546" s="137">
        <f>SUM(C546+D546)*1.2 + 6</f>
        <v>9.9359999999999999</v>
      </c>
      <c r="F546" s="18" t="s">
        <v>1287</v>
      </c>
      <c r="G546" s="19" t="s">
        <v>21</v>
      </c>
      <c r="H546" s="20" t="s">
        <v>22</v>
      </c>
      <c r="I546" s="19" t="s">
        <v>23</v>
      </c>
      <c r="J546" s="21" t="s">
        <v>1285</v>
      </c>
      <c r="K546" s="25">
        <v>53</v>
      </c>
      <c r="L546" s="23">
        <v>1500</v>
      </c>
      <c r="M546" s="24">
        <v>3700654239111</v>
      </c>
    </row>
    <row r="547" spans="1:13" x14ac:dyDescent="0.25">
      <c r="A547" s="14" t="s">
        <v>1160</v>
      </c>
      <c r="B547" s="16" t="s">
        <v>1288</v>
      </c>
      <c r="C547" s="96">
        <v>2.54</v>
      </c>
      <c r="D547" s="95">
        <v>0.02</v>
      </c>
      <c r="E547" s="137">
        <f t="shared" ref="E547:E553" si="22">SUM(C547+D547)*1.2 + 6</f>
        <v>9.0719999999999992</v>
      </c>
      <c r="F547" s="18" t="s">
        <v>1289</v>
      </c>
      <c r="G547" s="19" t="s">
        <v>27</v>
      </c>
      <c r="H547" s="26" t="s">
        <v>22</v>
      </c>
      <c r="I547" s="19" t="s">
        <v>28</v>
      </c>
      <c r="J547" s="21" t="s">
        <v>1285</v>
      </c>
      <c r="K547" s="25">
        <v>15</v>
      </c>
      <c r="L547" s="23">
        <v>1000</v>
      </c>
      <c r="M547" s="24">
        <v>3700654239128</v>
      </c>
    </row>
    <row r="548" spans="1:13" x14ac:dyDescent="0.25">
      <c r="A548" s="14" t="s">
        <v>1160</v>
      </c>
      <c r="B548" s="16" t="s">
        <v>1290</v>
      </c>
      <c r="C548" s="96">
        <v>2.82</v>
      </c>
      <c r="D548" s="95">
        <v>0.02</v>
      </c>
      <c r="E548" s="137">
        <f t="shared" si="22"/>
        <v>9.4079999999999995</v>
      </c>
      <c r="F548" s="18" t="s">
        <v>1291</v>
      </c>
      <c r="G548" s="19" t="s">
        <v>31</v>
      </c>
      <c r="H548" s="27" t="s">
        <v>22</v>
      </c>
      <c r="I548" s="19" t="s">
        <v>32</v>
      </c>
      <c r="J548" s="21" t="s">
        <v>1285</v>
      </c>
      <c r="K548" s="25">
        <v>15</v>
      </c>
      <c r="L548" s="23">
        <v>1000</v>
      </c>
      <c r="M548" s="24">
        <v>3700654239159</v>
      </c>
    </row>
    <row r="549" spans="1:13" x14ac:dyDescent="0.25">
      <c r="A549" s="14" t="s">
        <v>1160</v>
      </c>
      <c r="B549" s="16" t="s">
        <v>1292</v>
      </c>
      <c r="C549" s="96">
        <v>2.54</v>
      </c>
      <c r="D549" s="95">
        <v>0.02</v>
      </c>
      <c r="E549" s="137">
        <f t="shared" si="22"/>
        <v>9.0719999999999992</v>
      </c>
      <c r="F549" s="18" t="s">
        <v>1293</v>
      </c>
      <c r="G549" s="19" t="s">
        <v>36</v>
      </c>
      <c r="H549" s="28" t="s">
        <v>22</v>
      </c>
      <c r="I549" s="19" t="s">
        <v>37</v>
      </c>
      <c r="J549" s="21" t="s">
        <v>1285</v>
      </c>
      <c r="K549" s="25">
        <v>15</v>
      </c>
      <c r="L549" s="23">
        <v>1000</v>
      </c>
      <c r="M549" s="24">
        <v>3700654239166</v>
      </c>
    </row>
    <row r="550" spans="1:13" x14ac:dyDescent="0.25">
      <c r="A550" s="14" t="s">
        <v>1160</v>
      </c>
      <c r="B550" s="16" t="s">
        <v>1294</v>
      </c>
      <c r="C550" s="96">
        <v>2.92</v>
      </c>
      <c r="D550" s="95">
        <v>0.02</v>
      </c>
      <c r="E550" s="137">
        <f t="shared" si="22"/>
        <v>9.5280000000000005</v>
      </c>
      <c r="F550" s="18" t="s">
        <v>1295</v>
      </c>
      <c r="G550" s="19" t="s">
        <v>21</v>
      </c>
      <c r="H550" s="20" t="s">
        <v>22</v>
      </c>
      <c r="I550" s="19" t="s">
        <v>23</v>
      </c>
      <c r="J550" s="21" t="s">
        <v>1296</v>
      </c>
      <c r="K550" s="25">
        <v>69</v>
      </c>
      <c r="L550" s="23">
        <v>2350</v>
      </c>
      <c r="M550" s="24">
        <v>3700654239135</v>
      </c>
    </row>
    <row r="551" spans="1:13" x14ac:dyDescent="0.25">
      <c r="A551" s="14" t="s">
        <v>1160</v>
      </c>
      <c r="B551" s="16" t="s">
        <v>1297</v>
      </c>
      <c r="C551" s="96">
        <v>2.52</v>
      </c>
      <c r="D551" s="95">
        <v>0.02</v>
      </c>
      <c r="E551" s="137">
        <f t="shared" si="22"/>
        <v>9.048</v>
      </c>
      <c r="F551" s="18" t="s">
        <v>1298</v>
      </c>
      <c r="G551" s="19" t="s">
        <v>27</v>
      </c>
      <c r="H551" s="26" t="s">
        <v>22</v>
      </c>
      <c r="I551" s="19" t="s">
        <v>28</v>
      </c>
      <c r="J551" s="21" t="s">
        <v>1296</v>
      </c>
      <c r="K551" s="25">
        <v>29</v>
      </c>
      <c r="L551" s="23">
        <v>1700</v>
      </c>
      <c r="M551" s="24">
        <v>3700654239142</v>
      </c>
    </row>
    <row r="552" spans="1:13" x14ac:dyDescent="0.25">
      <c r="A552" s="14" t="s">
        <v>1160</v>
      </c>
      <c r="B552" s="16" t="s">
        <v>1299</v>
      </c>
      <c r="C552" s="96">
        <v>2.52</v>
      </c>
      <c r="D552" s="95">
        <v>0.02</v>
      </c>
      <c r="E552" s="137">
        <f t="shared" si="22"/>
        <v>9.048</v>
      </c>
      <c r="F552" s="18" t="s">
        <v>1300</v>
      </c>
      <c r="G552" s="19" t="s">
        <v>31</v>
      </c>
      <c r="H552" s="27" t="s">
        <v>22</v>
      </c>
      <c r="I552" s="19" t="s">
        <v>32</v>
      </c>
      <c r="J552" s="21" t="s">
        <v>1296</v>
      </c>
      <c r="K552" s="25">
        <v>29</v>
      </c>
      <c r="L552" s="23">
        <v>1700</v>
      </c>
      <c r="M552" s="24">
        <v>3700654239173</v>
      </c>
    </row>
    <row r="553" spans="1:13" x14ac:dyDescent="0.25">
      <c r="A553" s="14" t="s">
        <v>1160</v>
      </c>
      <c r="B553" s="16" t="s">
        <v>1301</v>
      </c>
      <c r="C553" s="96">
        <v>2.52</v>
      </c>
      <c r="D553" s="95">
        <v>0.02</v>
      </c>
      <c r="E553" s="137">
        <f t="shared" si="22"/>
        <v>9.048</v>
      </c>
      <c r="F553" s="18" t="s">
        <v>1302</v>
      </c>
      <c r="G553" s="19" t="s">
        <v>36</v>
      </c>
      <c r="H553" s="28" t="s">
        <v>22</v>
      </c>
      <c r="I553" s="19" t="s">
        <v>37</v>
      </c>
      <c r="J553" s="21" t="s">
        <v>1296</v>
      </c>
      <c r="K553" s="25">
        <v>29</v>
      </c>
      <c r="L553" s="23">
        <v>1700</v>
      </c>
      <c r="M553" s="24">
        <v>3700654239111</v>
      </c>
    </row>
    <row r="554" spans="1:13" x14ac:dyDescent="0.25">
      <c r="A554" s="14" t="s">
        <v>1160</v>
      </c>
      <c r="B554" s="16" t="s">
        <v>1303</v>
      </c>
      <c r="C554" s="96">
        <v>13.06</v>
      </c>
      <c r="D554" s="95">
        <v>0.08</v>
      </c>
      <c r="E554" s="137">
        <v>28.5</v>
      </c>
      <c r="F554" s="18" t="s">
        <v>1304</v>
      </c>
      <c r="G554" s="19" t="s">
        <v>14</v>
      </c>
      <c r="H554" s="20" t="s">
        <v>74</v>
      </c>
      <c r="I554" s="19" t="s">
        <v>75</v>
      </c>
      <c r="J554" s="21" t="s">
        <v>1305</v>
      </c>
      <c r="K554" s="22" t="s">
        <v>18</v>
      </c>
      <c r="L554" s="23" t="s">
        <v>18</v>
      </c>
      <c r="M554" s="24">
        <v>3700654239128</v>
      </c>
    </row>
    <row r="555" spans="1:13" x14ac:dyDescent="0.25">
      <c r="A555" s="14" t="s">
        <v>1160</v>
      </c>
      <c r="B555" s="16" t="s">
        <v>1306</v>
      </c>
      <c r="C555" s="96">
        <v>3.35</v>
      </c>
      <c r="D555" s="95">
        <v>0.02</v>
      </c>
      <c r="E555" s="137">
        <f>SUM(C555+D555)*1.2 + 6</f>
        <v>10.044</v>
      </c>
      <c r="F555" s="18" t="s">
        <v>1307</v>
      </c>
      <c r="G555" s="19" t="s">
        <v>21</v>
      </c>
      <c r="H555" s="20" t="s">
        <v>22</v>
      </c>
      <c r="I555" s="19" t="s">
        <v>23</v>
      </c>
      <c r="J555" s="21" t="s">
        <v>1305</v>
      </c>
      <c r="K555" s="25">
        <v>53</v>
      </c>
      <c r="L555" s="23">
        <v>2300</v>
      </c>
      <c r="M555" s="24">
        <v>3700654239159</v>
      </c>
    </row>
    <row r="556" spans="1:13" x14ac:dyDescent="0.25">
      <c r="A556" s="14" t="s">
        <v>1160</v>
      </c>
      <c r="B556" s="16" t="s">
        <v>1308</v>
      </c>
      <c r="C556" s="96">
        <v>3.2600000000000002</v>
      </c>
      <c r="D556" s="95">
        <v>0.02</v>
      </c>
      <c r="E556" s="137">
        <f t="shared" ref="E556:E558" si="23">SUM(C556+D556)*1.2 + 6</f>
        <v>9.9359999999999999</v>
      </c>
      <c r="F556" s="18" t="s">
        <v>1309</v>
      </c>
      <c r="G556" s="19" t="s">
        <v>27</v>
      </c>
      <c r="H556" s="26" t="s">
        <v>22</v>
      </c>
      <c r="I556" s="19" t="s">
        <v>28</v>
      </c>
      <c r="J556" s="21" t="s">
        <v>1305</v>
      </c>
      <c r="K556" s="25">
        <v>17</v>
      </c>
      <c r="L556" s="23">
        <v>1500</v>
      </c>
      <c r="M556" s="24">
        <v>3700654239166</v>
      </c>
    </row>
    <row r="557" spans="1:13" x14ac:dyDescent="0.25">
      <c r="A557" s="14" t="s">
        <v>1160</v>
      </c>
      <c r="B557" s="16" t="s">
        <v>1310</v>
      </c>
      <c r="C557" s="96">
        <v>3.2600000000000002</v>
      </c>
      <c r="D557" s="95">
        <v>0.02</v>
      </c>
      <c r="E557" s="137">
        <f t="shared" si="23"/>
        <v>9.9359999999999999</v>
      </c>
      <c r="F557" s="18" t="s">
        <v>1311</v>
      </c>
      <c r="G557" s="19" t="s">
        <v>31</v>
      </c>
      <c r="H557" s="27" t="s">
        <v>22</v>
      </c>
      <c r="I557" s="19" t="s">
        <v>32</v>
      </c>
      <c r="J557" s="21" t="s">
        <v>1305</v>
      </c>
      <c r="K557" s="25">
        <v>17</v>
      </c>
      <c r="L557" s="23">
        <v>1500</v>
      </c>
      <c r="M557" s="24">
        <v>3700654239135</v>
      </c>
    </row>
    <row r="558" spans="1:13" x14ac:dyDescent="0.25">
      <c r="A558" s="14" t="s">
        <v>1160</v>
      </c>
      <c r="B558" s="16" t="s">
        <v>1312</v>
      </c>
      <c r="C558" s="96">
        <v>3.2600000000000002</v>
      </c>
      <c r="D558" s="95">
        <v>0.02</v>
      </c>
      <c r="E558" s="137">
        <f t="shared" si="23"/>
        <v>9.9359999999999999</v>
      </c>
      <c r="F558" s="18" t="s">
        <v>1313</v>
      </c>
      <c r="G558" s="19" t="s">
        <v>36</v>
      </c>
      <c r="H558" s="28" t="s">
        <v>22</v>
      </c>
      <c r="I558" s="19" t="s">
        <v>37</v>
      </c>
      <c r="J558" s="21" t="s">
        <v>1305</v>
      </c>
      <c r="K558" s="25">
        <v>17</v>
      </c>
      <c r="L558" s="23">
        <v>1500</v>
      </c>
      <c r="M558" s="24">
        <v>3700654239142</v>
      </c>
    </row>
    <row r="559" spans="1:13" x14ac:dyDescent="0.25">
      <c r="A559" s="14" t="s">
        <v>1160</v>
      </c>
      <c r="B559" s="16" t="s">
        <v>1314</v>
      </c>
      <c r="C559" s="96">
        <v>8.92</v>
      </c>
      <c r="D559" s="95">
        <v>0.02</v>
      </c>
      <c r="E559" s="137">
        <f>SUM(C559+D559)*1.2 + 9</f>
        <v>19.728000000000002</v>
      </c>
      <c r="F559" s="18" t="s">
        <v>1315</v>
      </c>
      <c r="G559" s="19" t="s">
        <v>21</v>
      </c>
      <c r="H559" s="20" t="s">
        <v>22</v>
      </c>
      <c r="I559" s="19" t="s">
        <v>23</v>
      </c>
      <c r="J559" s="21" t="s">
        <v>1316</v>
      </c>
      <c r="K559" s="25">
        <v>50</v>
      </c>
      <c r="L559" s="23">
        <v>2150</v>
      </c>
      <c r="M559" s="24">
        <v>3700654239173</v>
      </c>
    </row>
    <row r="560" spans="1:13" x14ac:dyDescent="0.25">
      <c r="A560" s="14" t="s">
        <v>1160</v>
      </c>
      <c r="B560" s="16" t="s">
        <v>1317</v>
      </c>
      <c r="C560" s="96">
        <v>7.92</v>
      </c>
      <c r="D560" s="95">
        <v>0.02</v>
      </c>
      <c r="E560" s="137">
        <f t="shared" ref="E560:E562" si="24">SUM(C560+D560)*1.2 + 9</f>
        <v>18.527999999999999</v>
      </c>
      <c r="F560" s="18" t="s">
        <v>1318</v>
      </c>
      <c r="G560" s="19" t="s">
        <v>27</v>
      </c>
      <c r="H560" s="26" t="s">
        <v>22</v>
      </c>
      <c r="I560" s="19" t="s">
        <v>28</v>
      </c>
      <c r="J560" s="21" t="s">
        <v>1316</v>
      </c>
      <c r="K560" s="25">
        <v>26</v>
      </c>
      <c r="L560" s="23">
        <v>1840</v>
      </c>
      <c r="M560" s="24">
        <v>3700654239111</v>
      </c>
    </row>
    <row r="561" spans="1:13" x14ac:dyDescent="0.25">
      <c r="A561" s="14" t="s">
        <v>1160</v>
      </c>
      <c r="B561" s="16" t="s">
        <v>1319</v>
      </c>
      <c r="C561" s="96">
        <v>7.92</v>
      </c>
      <c r="D561" s="95">
        <v>0.02</v>
      </c>
      <c r="E561" s="137">
        <f t="shared" si="24"/>
        <v>18.527999999999999</v>
      </c>
      <c r="F561" s="18" t="s">
        <v>1320</v>
      </c>
      <c r="G561" s="19" t="s">
        <v>31</v>
      </c>
      <c r="H561" s="27" t="s">
        <v>22</v>
      </c>
      <c r="I561" s="19" t="s">
        <v>32</v>
      </c>
      <c r="J561" s="21" t="s">
        <v>1316</v>
      </c>
      <c r="K561" s="25">
        <v>26</v>
      </c>
      <c r="L561" s="23">
        <v>1840</v>
      </c>
      <c r="M561" s="24">
        <v>3700654239128</v>
      </c>
    </row>
    <row r="562" spans="1:13" x14ac:dyDescent="0.25">
      <c r="A562" s="14" t="s">
        <v>1160</v>
      </c>
      <c r="B562" s="16" t="s">
        <v>1321</v>
      </c>
      <c r="C562" s="96">
        <v>7.92</v>
      </c>
      <c r="D562" s="95">
        <v>0.02</v>
      </c>
      <c r="E562" s="137">
        <f t="shared" si="24"/>
        <v>18.527999999999999</v>
      </c>
      <c r="F562" s="18" t="s">
        <v>1322</v>
      </c>
      <c r="G562" s="19" t="s">
        <v>36</v>
      </c>
      <c r="H562" s="28" t="s">
        <v>22</v>
      </c>
      <c r="I562" s="19" t="s">
        <v>37</v>
      </c>
      <c r="J562" s="21" t="s">
        <v>1316</v>
      </c>
      <c r="K562" s="25">
        <v>26</v>
      </c>
      <c r="L562" s="23">
        <v>1840</v>
      </c>
      <c r="M562" s="24">
        <v>3700654239159</v>
      </c>
    </row>
    <row r="563" spans="1:13" x14ac:dyDescent="0.25">
      <c r="A563" s="14" t="s">
        <v>1160</v>
      </c>
      <c r="B563" s="16" t="s">
        <v>1323</v>
      </c>
      <c r="C563" s="96">
        <v>12.17</v>
      </c>
      <c r="D563" s="95">
        <v>0.02</v>
      </c>
      <c r="E563" s="137">
        <f>SUM(C563+D563)*1.2 + 15</f>
        <v>29.628</v>
      </c>
      <c r="F563" s="18" t="s">
        <v>1324</v>
      </c>
      <c r="G563" s="19" t="s">
        <v>21</v>
      </c>
      <c r="H563" s="20" t="s">
        <v>22</v>
      </c>
      <c r="I563" s="19" t="s">
        <v>23</v>
      </c>
      <c r="J563" s="21" t="s">
        <v>1316</v>
      </c>
      <c r="K563" s="25">
        <v>63.5</v>
      </c>
      <c r="L563" s="23">
        <v>3000</v>
      </c>
      <c r="M563" s="24">
        <v>3700654239166</v>
      </c>
    </row>
    <row r="564" spans="1:13" x14ac:dyDescent="0.25">
      <c r="A564" s="14" t="s">
        <v>1160</v>
      </c>
      <c r="B564" s="16" t="s">
        <v>1325</v>
      </c>
      <c r="C564" s="96">
        <v>14.6</v>
      </c>
      <c r="D564" s="95">
        <v>0.02</v>
      </c>
      <c r="E564" s="137">
        <f t="shared" ref="E564:E567" si="25">SUM(C564+D564)*1.2 + 15</f>
        <v>32.543999999999997</v>
      </c>
      <c r="F564" s="18" t="s">
        <v>1326</v>
      </c>
      <c r="G564" s="19" t="s">
        <v>21</v>
      </c>
      <c r="H564" s="20" t="s">
        <v>22</v>
      </c>
      <c r="I564" s="19" t="s">
        <v>23</v>
      </c>
      <c r="J564" s="21" t="s">
        <v>1327</v>
      </c>
      <c r="K564" s="25">
        <v>260</v>
      </c>
      <c r="L564" s="23">
        <v>9200</v>
      </c>
      <c r="M564" s="24">
        <v>3700654275874</v>
      </c>
    </row>
    <row r="565" spans="1:13" x14ac:dyDescent="0.25">
      <c r="A565" s="14" t="s">
        <v>1160</v>
      </c>
      <c r="B565" s="16" t="s">
        <v>1328</v>
      </c>
      <c r="C565" s="96">
        <v>12.98</v>
      </c>
      <c r="D565" s="95">
        <v>0.02</v>
      </c>
      <c r="E565" s="137">
        <f t="shared" si="25"/>
        <v>30.6</v>
      </c>
      <c r="F565" s="18" t="s">
        <v>1329</v>
      </c>
      <c r="G565" s="19" t="s">
        <v>27</v>
      </c>
      <c r="H565" s="26" t="s">
        <v>22</v>
      </c>
      <c r="I565" s="19" t="s">
        <v>28</v>
      </c>
      <c r="J565" s="21" t="s">
        <v>1327</v>
      </c>
      <c r="K565" s="25">
        <v>110</v>
      </c>
      <c r="L565" s="23">
        <v>6600</v>
      </c>
      <c r="M565" s="24">
        <v>3700654275881</v>
      </c>
    </row>
    <row r="566" spans="1:13" x14ac:dyDescent="0.25">
      <c r="A566" s="14" t="s">
        <v>1160</v>
      </c>
      <c r="B566" s="16" t="s">
        <v>1330</v>
      </c>
      <c r="C566" s="96">
        <v>12.98</v>
      </c>
      <c r="D566" s="95">
        <v>0.02</v>
      </c>
      <c r="E566" s="137">
        <f t="shared" si="25"/>
        <v>30.6</v>
      </c>
      <c r="F566" s="18" t="s">
        <v>1331</v>
      </c>
      <c r="G566" s="19" t="s">
        <v>31</v>
      </c>
      <c r="H566" s="27" t="s">
        <v>22</v>
      </c>
      <c r="I566" s="19" t="s">
        <v>32</v>
      </c>
      <c r="J566" s="21" t="s">
        <v>1327</v>
      </c>
      <c r="K566" s="25">
        <v>110</v>
      </c>
      <c r="L566" s="23">
        <v>6600</v>
      </c>
      <c r="M566" s="24">
        <v>3700654275898</v>
      </c>
    </row>
    <row r="567" spans="1:13" x14ac:dyDescent="0.25">
      <c r="A567" s="14" t="s">
        <v>1160</v>
      </c>
      <c r="B567" s="16" t="s">
        <v>1332</v>
      </c>
      <c r="C567" s="96">
        <v>12.98</v>
      </c>
      <c r="D567" s="95">
        <v>0.02</v>
      </c>
      <c r="E567" s="137">
        <f t="shared" si="25"/>
        <v>30.6</v>
      </c>
      <c r="F567" s="18" t="s">
        <v>1333</v>
      </c>
      <c r="G567" s="19" t="s">
        <v>36</v>
      </c>
      <c r="H567" s="28" t="s">
        <v>22</v>
      </c>
      <c r="I567" s="19" t="s">
        <v>37</v>
      </c>
      <c r="J567" s="21" t="s">
        <v>1327</v>
      </c>
      <c r="K567" s="25">
        <v>110</v>
      </c>
      <c r="L567" s="23">
        <v>6600</v>
      </c>
      <c r="M567" s="24">
        <v>3700654275904</v>
      </c>
    </row>
    <row r="568" spans="1:13" x14ac:dyDescent="0.25">
      <c r="A568" s="14" t="s">
        <v>1160</v>
      </c>
      <c r="B568" s="16" t="s">
        <v>1334</v>
      </c>
      <c r="C568" s="96">
        <v>28.73</v>
      </c>
      <c r="D568" s="95">
        <v>0.02</v>
      </c>
      <c r="E568" s="137">
        <f>SUM(C568+D568)*1.2 + 20</f>
        <v>54.5</v>
      </c>
      <c r="F568" s="18" t="s">
        <v>1335</v>
      </c>
      <c r="G568" s="19" t="s">
        <v>21</v>
      </c>
      <c r="H568" s="20" t="s">
        <v>22</v>
      </c>
      <c r="I568" s="19" t="s">
        <v>23</v>
      </c>
      <c r="J568" s="21" t="s">
        <v>1336</v>
      </c>
      <c r="K568" s="25">
        <v>260</v>
      </c>
      <c r="L568" s="23">
        <v>12000</v>
      </c>
      <c r="M568" s="24">
        <v>3700654234284</v>
      </c>
    </row>
    <row r="569" spans="1:13" x14ac:dyDescent="0.25">
      <c r="A569" s="14" t="s">
        <v>1160</v>
      </c>
      <c r="B569" s="16" t="s">
        <v>1337</v>
      </c>
      <c r="C569" s="96">
        <v>28.73</v>
      </c>
      <c r="D569" s="95">
        <v>0.02</v>
      </c>
      <c r="E569" s="137">
        <f t="shared" ref="E569:E571" si="26">SUM(C569+D569)*1.2 + 20</f>
        <v>54.5</v>
      </c>
      <c r="F569" s="18" t="s">
        <v>1338</v>
      </c>
      <c r="G569" s="19" t="s">
        <v>27</v>
      </c>
      <c r="H569" s="26" t="s">
        <v>22</v>
      </c>
      <c r="I569" s="19" t="s">
        <v>28</v>
      </c>
      <c r="J569" s="21" t="s">
        <v>1336</v>
      </c>
      <c r="K569" s="25">
        <v>110</v>
      </c>
      <c r="L569" s="23">
        <v>7800</v>
      </c>
      <c r="M569" s="24">
        <v>3700654234291</v>
      </c>
    </row>
    <row r="570" spans="1:13" x14ac:dyDescent="0.25">
      <c r="A570" s="14" t="s">
        <v>1160</v>
      </c>
      <c r="B570" s="16" t="s">
        <v>1339</v>
      </c>
      <c r="C570" s="96">
        <v>28.73</v>
      </c>
      <c r="D570" s="95">
        <v>0.02</v>
      </c>
      <c r="E570" s="137">
        <f t="shared" si="26"/>
        <v>54.5</v>
      </c>
      <c r="F570" s="18" t="s">
        <v>1340</v>
      </c>
      <c r="G570" s="19" t="s">
        <v>31</v>
      </c>
      <c r="H570" s="27" t="s">
        <v>22</v>
      </c>
      <c r="I570" s="19" t="s">
        <v>32</v>
      </c>
      <c r="J570" s="21" t="s">
        <v>1336</v>
      </c>
      <c r="K570" s="25">
        <v>110</v>
      </c>
      <c r="L570" s="23">
        <v>7800</v>
      </c>
      <c r="M570" s="24">
        <v>3700654234307</v>
      </c>
    </row>
    <row r="571" spans="1:13" x14ac:dyDescent="0.25">
      <c r="A571" s="14" t="s">
        <v>1160</v>
      </c>
      <c r="B571" s="16" t="s">
        <v>1341</v>
      </c>
      <c r="C571" s="96">
        <v>28.73</v>
      </c>
      <c r="D571" s="95">
        <v>0.02</v>
      </c>
      <c r="E571" s="137">
        <f t="shared" si="26"/>
        <v>54.5</v>
      </c>
      <c r="F571" s="18" t="s">
        <v>1342</v>
      </c>
      <c r="G571" s="19" t="s">
        <v>36</v>
      </c>
      <c r="H571" s="28" t="s">
        <v>22</v>
      </c>
      <c r="I571" s="19" t="s">
        <v>37</v>
      </c>
      <c r="J571" s="21" t="s">
        <v>1336</v>
      </c>
      <c r="K571" s="25">
        <v>110</v>
      </c>
      <c r="L571" s="23">
        <v>7800</v>
      </c>
      <c r="M571" s="24">
        <v>3700654234314</v>
      </c>
    </row>
    <row r="572" spans="1:13" x14ac:dyDescent="0.25">
      <c r="A572" s="14" t="s">
        <v>1160</v>
      </c>
      <c r="B572" s="16" t="s">
        <v>1343</v>
      </c>
      <c r="C572" s="96">
        <v>17.03</v>
      </c>
      <c r="D572" s="95">
        <v>0.02</v>
      </c>
      <c r="E572" s="137">
        <f>SUM(C572+D572)*1.2 + 15</f>
        <v>35.46</v>
      </c>
      <c r="F572" s="18" t="s">
        <v>1344</v>
      </c>
      <c r="G572" s="19" t="s">
        <v>21</v>
      </c>
      <c r="H572" s="20" t="s">
        <v>22</v>
      </c>
      <c r="I572" s="19" t="s">
        <v>23</v>
      </c>
      <c r="J572" s="21" t="s">
        <v>1345</v>
      </c>
      <c r="K572" s="25">
        <v>260</v>
      </c>
      <c r="L572" s="23">
        <v>10000</v>
      </c>
      <c r="M572" s="24">
        <v>3700654275959</v>
      </c>
    </row>
    <row r="573" spans="1:13" x14ac:dyDescent="0.25">
      <c r="A573" s="14" t="s">
        <v>1160</v>
      </c>
      <c r="B573" s="16" t="s">
        <v>1346</v>
      </c>
      <c r="C573" s="96">
        <v>15.23</v>
      </c>
      <c r="D573" s="95">
        <v>0.02</v>
      </c>
      <c r="E573" s="137">
        <f t="shared" ref="E573:E575" si="27">SUM(C573+D573)*1.2 + 15</f>
        <v>33.299999999999997</v>
      </c>
      <c r="F573" s="18" t="s">
        <v>1347</v>
      </c>
      <c r="G573" s="19" t="s">
        <v>27</v>
      </c>
      <c r="H573" s="26" t="s">
        <v>22</v>
      </c>
      <c r="I573" s="19" t="s">
        <v>28</v>
      </c>
      <c r="J573" s="21" t="s">
        <v>1345</v>
      </c>
      <c r="K573" s="25">
        <v>110</v>
      </c>
      <c r="L573" s="23">
        <v>6600</v>
      </c>
      <c r="M573" s="24">
        <v>3700654275966</v>
      </c>
    </row>
    <row r="574" spans="1:13" x14ac:dyDescent="0.25">
      <c r="A574" s="14" t="s">
        <v>1160</v>
      </c>
      <c r="B574" s="16" t="s">
        <v>1348</v>
      </c>
      <c r="C574" s="96">
        <v>15.23</v>
      </c>
      <c r="D574" s="95">
        <v>0.02</v>
      </c>
      <c r="E574" s="137">
        <f t="shared" si="27"/>
        <v>33.299999999999997</v>
      </c>
      <c r="F574" s="18" t="s">
        <v>1349</v>
      </c>
      <c r="G574" s="19" t="s">
        <v>31</v>
      </c>
      <c r="H574" s="27" t="s">
        <v>22</v>
      </c>
      <c r="I574" s="19" t="s">
        <v>32</v>
      </c>
      <c r="J574" s="21" t="s">
        <v>1345</v>
      </c>
      <c r="K574" s="25">
        <v>110</v>
      </c>
      <c r="L574" s="23">
        <v>6600</v>
      </c>
      <c r="M574" s="24">
        <v>3700654275973</v>
      </c>
    </row>
    <row r="575" spans="1:13" x14ac:dyDescent="0.25">
      <c r="A575" s="14" t="s">
        <v>1160</v>
      </c>
      <c r="B575" s="16" t="s">
        <v>1350</v>
      </c>
      <c r="C575" s="96">
        <v>15.23</v>
      </c>
      <c r="D575" s="95">
        <v>0.02</v>
      </c>
      <c r="E575" s="137">
        <f t="shared" si="27"/>
        <v>33.299999999999997</v>
      </c>
      <c r="F575" s="18" t="s">
        <v>1351</v>
      </c>
      <c r="G575" s="19" t="s">
        <v>36</v>
      </c>
      <c r="H575" s="28" t="s">
        <v>22</v>
      </c>
      <c r="I575" s="19" t="s">
        <v>37</v>
      </c>
      <c r="J575" s="21" t="s">
        <v>1345</v>
      </c>
      <c r="K575" s="25">
        <v>110</v>
      </c>
      <c r="L575" s="23">
        <v>6600</v>
      </c>
      <c r="M575" s="24">
        <v>3700654275980</v>
      </c>
    </row>
    <row r="576" spans="1:13" x14ac:dyDescent="0.25">
      <c r="A576" s="14" t="s">
        <v>1160</v>
      </c>
      <c r="B576" s="16" t="s">
        <v>1352</v>
      </c>
      <c r="C576" s="96">
        <v>98.929999999999993</v>
      </c>
      <c r="D576" s="95">
        <v>0.02</v>
      </c>
      <c r="E576" s="137">
        <f>SUM(C576+D576)*1.2 + 50</f>
        <v>168.73999999999998</v>
      </c>
      <c r="F576" s="18" t="s">
        <v>1353</v>
      </c>
      <c r="G576" s="19" t="s">
        <v>21</v>
      </c>
      <c r="H576" s="20" t="s">
        <v>22</v>
      </c>
      <c r="I576" s="19" t="s">
        <v>23</v>
      </c>
      <c r="J576" s="21" t="s">
        <v>1354</v>
      </c>
      <c r="K576" s="25">
        <v>375</v>
      </c>
      <c r="L576" s="23">
        <v>20000</v>
      </c>
      <c r="M576" s="24">
        <v>3700654294073</v>
      </c>
    </row>
    <row r="577" spans="1:13" x14ac:dyDescent="0.25">
      <c r="A577" s="14" t="s">
        <v>1160</v>
      </c>
      <c r="B577" s="16" t="s">
        <v>1355</v>
      </c>
      <c r="C577" s="96">
        <v>107.92999999999999</v>
      </c>
      <c r="D577" s="95">
        <v>0.02</v>
      </c>
      <c r="E577" s="137">
        <f t="shared" ref="E577:E579" si="28">SUM(C577+D577)*1.2 + 50</f>
        <v>179.54</v>
      </c>
      <c r="F577" s="18" t="s">
        <v>1356</v>
      </c>
      <c r="G577" s="19" t="s">
        <v>27</v>
      </c>
      <c r="H577" s="26" t="s">
        <v>22</v>
      </c>
      <c r="I577" s="19" t="s">
        <v>28</v>
      </c>
      <c r="J577" s="21" t="s">
        <v>1354</v>
      </c>
      <c r="K577" s="25">
        <v>193</v>
      </c>
      <c r="L577" s="23">
        <v>16000</v>
      </c>
      <c r="M577" s="24">
        <v>3700654239159</v>
      </c>
    </row>
    <row r="578" spans="1:13" x14ac:dyDescent="0.25">
      <c r="A578" s="14" t="s">
        <v>1160</v>
      </c>
      <c r="B578" s="16" t="s">
        <v>1357</v>
      </c>
      <c r="C578" s="96">
        <v>107.92999999999999</v>
      </c>
      <c r="D578" s="95">
        <v>0.02</v>
      </c>
      <c r="E578" s="137">
        <f t="shared" si="28"/>
        <v>179.54</v>
      </c>
      <c r="F578" s="18" t="s">
        <v>1358</v>
      </c>
      <c r="G578" s="19" t="s">
        <v>31</v>
      </c>
      <c r="H578" s="27" t="s">
        <v>22</v>
      </c>
      <c r="I578" s="19" t="s">
        <v>32</v>
      </c>
      <c r="J578" s="21" t="s">
        <v>1354</v>
      </c>
      <c r="K578" s="25">
        <v>193</v>
      </c>
      <c r="L578" s="23">
        <v>16000</v>
      </c>
      <c r="M578" s="24">
        <v>3700654294097</v>
      </c>
    </row>
    <row r="579" spans="1:13" x14ac:dyDescent="0.25">
      <c r="A579" s="14" t="s">
        <v>1160</v>
      </c>
      <c r="B579" s="16" t="s">
        <v>1359</v>
      </c>
      <c r="C579" s="96">
        <v>107.92999999999999</v>
      </c>
      <c r="D579" s="95">
        <v>0.02</v>
      </c>
      <c r="E579" s="137">
        <f t="shared" si="28"/>
        <v>179.54</v>
      </c>
      <c r="F579" s="18" t="s">
        <v>1360</v>
      </c>
      <c r="G579" s="19" t="s">
        <v>36</v>
      </c>
      <c r="H579" s="28" t="s">
        <v>22</v>
      </c>
      <c r="I579" s="19" t="s">
        <v>37</v>
      </c>
      <c r="J579" s="21" t="s">
        <v>1354</v>
      </c>
      <c r="K579" s="25">
        <v>193</v>
      </c>
      <c r="L579" s="23">
        <v>16000</v>
      </c>
      <c r="M579" s="24">
        <v>3700654294103</v>
      </c>
    </row>
    <row r="580" spans="1:13" x14ac:dyDescent="0.25">
      <c r="A580" s="14" t="s">
        <v>1361</v>
      </c>
      <c r="B580" s="16" t="s">
        <v>1362</v>
      </c>
      <c r="C580" s="96">
        <v>1.57</v>
      </c>
      <c r="D580" s="95">
        <v>0.02</v>
      </c>
      <c r="E580" s="137">
        <f t="shared" ref="E580:E588" si="29">SUM(C580+D580)*1.2 + 4</f>
        <v>5.9079999999999995</v>
      </c>
      <c r="F580" s="18">
        <v>3952363</v>
      </c>
      <c r="G580" s="19" t="s">
        <v>21</v>
      </c>
      <c r="H580" s="20" t="s">
        <v>22</v>
      </c>
      <c r="I580" s="19" t="s">
        <v>23</v>
      </c>
      <c r="J580" s="21" t="s">
        <v>1363</v>
      </c>
      <c r="K580" s="22" t="s">
        <v>18</v>
      </c>
      <c r="L580" s="23">
        <v>670</v>
      </c>
      <c r="M580" s="24">
        <v>3700654239159</v>
      </c>
    </row>
    <row r="581" spans="1:13" x14ac:dyDescent="0.25">
      <c r="A581" s="14" t="s">
        <v>1361</v>
      </c>
      <c r="B581" s="16" t="s">
        <v>1364</v>
      </c>
      <c r="C581" s="96">
        <v>2.12</v>
      </c>
      <c r="D581" s="95">
        <v>0.02</v>
      </c>
      <c r="E581" s="137">
        <f t="shared" si="29"/>
        <v>6.5679999999999996</v>
      </c>
      <c r="F581" s="18">
        <v>3952348</v>
      </c>
      <c r="G581" s="19" t="s">
        <v>560</v>
      </c>
      <c r="H581" s="20" t="s">
        <v>363</v>
      </c>
      <c r="I581" s="19" t="s">
        <v>364</v>
      </c>
      <c r="J581" s="21" t="s">
        <v>1363</v>
      </c>
      <c r="K581" s="22" t="s">
        <v>18</v>
      </c>
      <c r="L581" s="23">
        <v>390</v>
      </c>
      <c r="M581" s="24">
        <v>3700654239166</v>
      </c>
    </row>
    <row r="582" spans="1:13" x14ac:dyDescent="0.25">
      <c r="A582" s="14" t="s">
        <v>1361</v>
      </c>
      <c r="B582" s="16" t="s">
        <v>1365</v>
      </c>
      <c r="C582" s="96">
        <v>0.9</v>
      </c>
      <c r="D582" s="95">
        <v>0.02</v>
      </c>
      <c r="E582" s="137">
        <f t="shared" si="29"/>
        <v>5.1040000000000001</v>
      </c>
      <c r="F582" s="18" t="s">
        <v>1366</v>
      </c>
      <c r="G582" s="19" t="s">
        <v>21</v>
      </c>
      <c r="H582" s="20" t="s">
        <v>22</v>
      </c>
      <c r="I582" s="19" t="s">
        <v>23</v>
      </c>
      <c r="J582" s="21" t="s">
        <v>1367</v>
      </c>
      <c r="K582" s="25">
        <v>15</v>
      </c>
      <c r="L582" s="23">
        <v>425</v>
      </c>
      <c r="M582" s="24">
        <v>3700654239135</v>
      </c>
    </row>
    <row r="583" spans="1:13" x14ac:dyDescent="0.25">
      <c r="A583" s="14" t="s">
        <v>1361</v>
      </c>
      <c r="B583" s="16" t="s">
        <v>1368</v>
      </c>
      <c r="C583" s="96">
        <v>1.4</v>
      </c>
      <c r="D583" s="95">
        <v>0.02</v>
      </c>
      <c r="E583" s="137">
        <f t="shared" si="29"/>
        <v>5.7039999999999997</v>
      </c>
      <c r="F583" s="18" t="s">
        <v>1369</v>
      </c>
      <c r="G583" s="19" t="s">
        <v>332</v>
      </c>
      <c r="H583" s="20" t="s">
        <v>553</v>
      </c>
      <c r="I583" s="19" t="s">
        <v>554</v>
      </c>
      <c r="J583" s="21" t="s">
        <v>1367</v>
      </c>
      <c r="K583" s="25">
        <v>60</v>
      </c>
      <c r="L583" s="23">
        <v>420</v>
      </c>
      <c r="M583" s="24">
        <v>3700654239142</v>
      </c>
    </row>
    <row r="584" spans="1:13" x14ac:dyDescent="0.25">
      <c r="A584" s="14" t="s">
        <v>1370</v>
      </c>
      <c r="B584" s="16" t="s">
        <v>1371</v>
      </c>
      <c r="C584" s="96">
        <v>4.42</v>
      </c>
      <c r="D584" s="95">
        <v>0.1</v>
      </c>
      <c r="E584" s="137">
        <v>12.5</v>
      </c>
      <c r="F584" s="18" t="s">
        <v>1372</v>
      </c>
      <c r="G584" s="19" t="s">
        <v>14</v>
      </c>
      <c r="H584" s="20" t="s">
        <v>15</v>
      </c>
      <c r="I584" s="19" t="s">
        <v>16</v>
      </c>
      <c r="J584" s="21" t="s">
        <v>1373</v>
      </c>
      <c r="K584" s="22" t="s">
        <v>18</v>
      </c>
      <c r="L584" s="23" t="s">
        <v>18</v>
      </c>
      <c r="M584" s="24">
        <v>3700654239173</v>
      </c>
    </row>
    <row r="585" spans="1:13" x14ac:dyDescent="0.25">
      <c r="A585" s="14" t="s">
        <v>1370</v>
      </c>
      <c r="B585" s="16" t="s">
        <v>1374</v>
      </c>
      <c r="C585" s="96">
        <v>0.9</v>
      </c>
      <c r="D585" s="95">
        <v>0.02</v>
      </c>
      <c r="E585" s="137">
        <f t="shared" si="29"/>
        <v>5.1040000000000001</v>
      </c>
      <c r="F585" s="18" t="s">
        <v>1375</v>
      </c>
      <c r="G585" s="19" t="s">
        <v>21</v>
      </c>
      <c r="H585" s="20" t="s">
        <v>22</v>
      </c>
      <c r="I585" s="19" t="s">
        <v>23</v>
      </c>
      <c r="J585" s="21" t="s">
        <v>1373</v>
      </c>
      <c r="K585" s="25">
        <v>19</v>
      </c>
      <c r="L585" s="23">
        <v>410</v>
      </c>
      <c r="M585" s="24">
        <v>3700654239111</v>
      </c>
    </row>
    <row r="586" spans="1:13" x14ac:dyDescent="0.25">
      <c r="A586" s="14" t="s">
        <v>1370</v>
      </c>
      <c r="B586" s="16" t="s">
        <v>1376</v>
      </c>
      <c r="C586" s="96">
        <v>0.9</v>
      </c>
      <c r="D586" s="95">
        <v>0.02</v>
      </c>
      <c r="E586" s="137">
        <f t="shared" si="29"/>
        <v>5.1040000000000001</v>
      </c>
      <c r="F586" s="18" t="s">
        <v>1377</v>
      </c>
      <c r="G586" s="19" t="s">
        <v>27</v>
      </c>
      <c r="H586" s="26" t="s">
        <v>22</v>
      </c>
      <c r="I586" s="19" t="s">
        <v>28</v>
      </c>
      <c r="J586" s="21" t="s">
        <v>1378</v>
      </c>
      <c r="K586" s="25">
        <v>12.5</v>
      </c>
      <c r="L586" s="23">
        <v>600</v>
      </c>
      <c r="M586" s="24">
        <v>3700654239128</v>
      </c>
    </row>
    <row r="587" spans="1:13" x14ac:dyDescent="0.25">
      <c r="A587" s="14" t="s">
        <v>1370</v>
      </c>
      <c r="B587" s="16" t="s">
        <v>1379</v>
      </c>
      <c r="C587" s="96">
        <v>0.9</v>
      </c>
      <c r="D587" s="95">
        <v>0.02</v>
      </c>
      <c r="E587" s="137">
        <f t="shared" si="29"/>
        <v>5.1040000000000001</v>
      </c>
      <c r="F587" s="18" t="s">
        <v>1380</v>
      </c>
      <c r="G587" s="19" t="s">
        <v>31</v>
      </c>
      <c r="H587" s="27" t="s">
        <v>22</v>
      </c>
      <c r="I587" s="19" t="s">
        <v>32</v>
      </c>
      <c r="J587" s="21" t="s">
        <v>1381</v>
      </c>
      <c r="K587" s="25">
        <v>12.5</v>
      </c>
      <c r="L587" s="23">
        <v>600</v>
      </c>
      <c r="M587" s="24">
        <v>3700654239159</v>
      </c>
    </row>
    <row r="588" spans="1:13" x14ac:dyDescent="0.25">
      <c r="A588" s="14" t="s">
        <v>1370</v>
      </c>
      <c r="B588" s="16" t="s">
        <v>1382</v>
      </c>
      <c r="C588" s="96">
        <v>0.9</v>
      </c>
      <c r="D588" s="95">
        <v>0.02</v>
      </c>
      <c r="E588" s="137">
        <f t="shared" si="29"/>
        <v>5.1040000000000001</v>
      </c>
      <c r="F588" s="18" t="s">
        <v>1383</v>
      </c>
      <c r="G588" s="19" t="s">
        <v>36</v>
      </c>
      <c r="H588" s="28" t="s">
        <v>22</v>
      </c>
      <c r="I588" s="19" t="s">
        <v>37</v>
      </c>
      <c r="J588" s="21" t="s">
        <v>1384</v>
      </c>
      <c r="K588" s="25">
        <v>12.5</v>
      </c>
      <c r="L588" s="23">
        <v>600</v>
      </c>
      <c r="M588" s="24">
        <v>3700654239166</v>
      </c>
    </row>
    <row r="589" spans="1:13" x14ac:dyDescent="0.25">
      <c r="A589" s="14" t="s">
        <v>1370</v>
      </c>
      <c r="B589" s="16" t="s">
        <v>1385</v>
      </c>
      <c r="C589" s="96">
        <v>8.92</v>
      </c>
      <c r="D589" s="95">
        <v>0.1</v>
      </c>
      <c r="E589" s="137">
        <v>19.5</v>
      </c>
      <c r="F589" s="18" t="s">
        <v>1386</v>
      </c>
      <c r="G589" s="19" t="s">
        <v>14</v>
      </c>
      <c r="H589" s="20" t="s">
        <v>15</v>
      </c>
      <c r="I589" s="19" t="s">
        <v>16</v>
      </c>
      <c r="J589" s="21" t="s">
        <v>1387</v>
      </c>
      <c r="K589" s="22" t="s">
        <v>18</v>
      </c>
      <c r="L589" s="23" t="s">
        <v>18</v>
      </c>
      <c r="M589" s="24">
        <v>3700654239135</v>
      </c>
    </row>
    <row r="590" spans="1:13" x14ac:dyDescent="0.25">
      <c r="A590" s="14" t="s">
        <v>1370</v>
      </c>
      <c r="B590" s="16" t="s">
        <v>1388</v>
      </c>
      <c r="C590" s="96">
        <v>1.8</v>
      </c>
      <c r="D590" s="95">
        <v>0.02</v>
      </c>
      <c r="E590" s="137">
        <f>SUM(C590+D590)*1.2 + 5</f>
        <v>7.1840000000000002</v>
      </c>
      <c r="F590" s="18" t="s">
        <v>1389</v>
      </c>
      <c r="G590" s="19" t="s">
        <v>21</v>
      </c>
      <c r="H590" s="20" t="s">
        <v>22</v>
      </c>
      <c r="I590" s="19" t="s">
        <v>23</v>
      </c>
      <c r="J590" s="21" t="s">
        <v>1387</v>
      </c>
      <c r="K590" s="25">
        <v>28</v>
      </c>
      <c r="L590" s="23">
        <v>750</v>
      </c>
      <c r="M590" s="24">
        <v>3700654239142</v>
      </c>
    </row>
    <row r="591" spans="1:13" x14ac:dyDescent="0.25">
      <c r="A591" s="14" t="s">
        <v>1370</v>
      </c>
      <c r="B591" s="16" t="s">
        <v>1390</v>
      </c>
      <c r="C591" s="96">
        <v>1.8</v>
      </c>
      <c r="D591" s="95">
        <v>0.02</v>
      </c>
      <c r="E591" s="137">
        <f t="shared" ref="E591:E593" si="30">SUM(C591+D591)*1.2 + 5</f>
        <v>7.1840000000000002</v>
      </c>
      <c r="F591" s="18" t="s">
        <v>1391</v>
      </c>
      <c r="G591" s="19" t="s">
        <v>27</v>
      </c>
      <c r="H591" s="26" t="s">
        <v>22</v>
      </c>
      <c r="I591" s="19" t="s">
        <v>28</v>
      </c>
      <c r="J591" s="21" t="s">
        <v>1387</v>
      </c>
      <c r="K591" s="25">
        <v>15</v>
      </c>
      <c r="L591" s="23">
        <v>700</v>
      </c>
      <c r="M591" s="24">
        <v>3700654239173</v>
      </c>
    </row>
    <row r="592" spans="1:13" x14ac:dyDescent="0.25">
      <c r="A592" s="14" t="s">
        <v>1370</v>
      </c>
      <c r="B592" s="16" t="s">
        <v>1392</v>
      </c>
      <c r="C592" s="96">
        <v>1.8</v>
      </c>
      <c r="D592" s="95">
        <v>0.02</v>
      </c>
      <c r="E592" s="137">
        <f t="shared" si="30"/>
        <v>7.1840000000000002</v>
      </c>
      <c r="F592" s="18" t="s">
        <v>1393</v>
      </c>
      <c r="G592" s="19" t="s">
        <v>31</v>
      </c>
      <c r="H592" s="27" t="s">
        <v>22</v>
      </c>
      <c r="I592" s="19" t="s">
        <v>32</v>
      </c>
      <c r="J592" s="21" t="s">
        <v>1387</v>
      </c>
      <c r="K592" s="25">
        <v>15</v>
      </c>
      <c r="L592" s="23">
        <v>700</v>
      </c>
      <c r="M592" s="24">
        <v>3700654239111</v>
      </c>
    </row>
    <row r="593" spans="1:13" x14ac:dyDescent="0.25">
      <c r="A593" s="14" t="s">
        <v>1370</v>
      </c>
      <c r="B593" s="16" t="s">
        <v>1394</v>
      </c>
      <c r="C593" s="96">
        <v>1.8</v>
      </c>
      <c r="D593" s="95">
        <v>0.02</v>
      </c>
      <c r="E593" s="137">
        <f t="shared" si="30"/>
        <v>7.1840000000000002</v>
      </c>
      <c r="F593" s="18" t="s">
        <v>1395</v>
      </c>
      <c r="G593" s="19" t="s">
        <v>36</v>
      </c>
      <c r="H593" s="28" t="s">
        <v>22</v>
      </c>
      <c r="I593" s="19" t="s">
        <v>37</v>
      </c>
      <c r="J593" s="21" t="s">
        <v>1387</v>
      </c>
      <c r="K593" s="25">
        <v>15</v>
      </c>
      <c r="L593" s="23">
        <v>700</v>
      </c>
      <c r="M593" s="24">
        <v>3700654239128</v>
      </c>
    </row>
    <row r="594" spans="1:13" x14ac:dyDescent="0.25">
      <c r="A594" s="14" t="s">
        <v>1370</v>
      </c>
      <c r="B594" s="16" t="s">
        <v>1396</v>
      </c>
      <c r="C594" s="96">
        <v>2.27</v>
      </c>
      <c r="D594" s="95">
        <v>0.02</v>
      </c>
      <c r="E594" s="137">
        <f>SUM(C594+D594)*1.2 + 5</f>
        <v>7.7479999999999993</v>
      </c>
      <c r="F594" s="18" t="s">
        <v>1397</v>
      </c>
      <c r="G594" s="19" t="s">
        <v>21</v>
      </c>
      <c r="H594" s="20" t="s">
        <v>22</v>
      </c>
      <c r="I594" s="19" t="s">
        <v>23</v>
      </c>
      <c r="J594" s="21" t="s">
        <v>1398</v>
      </c>
      <c r="K594" s="22" t="s">
        <v>18</v>
      </c>
      <c r="L594" s="23">
        <v>2500</v>
      </c>
      <c r="M594" s="24">
        <v>3700654239159</v>
      </c>
    </row>
    <row r="595" spans="1:13" x14ac:dyDescent="0.25">
      <c r="A595" s="14" t="s">
        <v>1370</v>
      </c>
      <c r="B595" s="16" t="s">
        <v>1399</v>
      </c>
      <c r="C595" s="96">
        <v>2.3199999999999998</v>
      </c>
      <c r="D595" s="95">
        <v>0.02</v>
      </c>
      <c r="E595" s="137">
        <f t="shared" ref="E595:E597" si="31">SUM(C595+D595)*1.2 + 5</f>
        <v>7.8079999999999998</v>
      </c>
      <c r="F595" s="18" t="s">
        <v>1400</v>
      </c>
      <c r="G595" s="19" t="s">
        <v>27</v>
      </c>
      <c r="H595" s="26" t="s">
        <v>22</v>
      </c>
      <c r="I595" s="19" t="s">
        <v>28</v>
      </c>
      <c r="J595" s="21" t="s">
        <v>1398</v>
      </c>
      <c r="K595" s="22" t="s">
        <v>18</v>
      </c>
      <c r="L595" s="23">
        <v>1600</v>
      </c>
      <c r="M595" s="24">
        <v>3700654239166</v>
      </c>
    </row>
    <row r="596" spans="1:13" x14ac:dyDescent="0.25">
      <c r="A596" s="14" t="s">
        <v>1370</v>
      </c>
      <c r="B596" s="16" t="s">
        <v>1401</v>
      </c>
      <c r="C596" s="96">
        <v>2.09</v>
      </c>
      <c r="D596" s="95">
        <v>0.02</v>
      </c>
      <c r="E596" s="137">
        <f t="shared" si="31"/>
        <v>7.532</v>
      </c>
      <c r="F596" s="18" t="s">
        <v>1402</v>
      </c>
      <c r="G596" s="19" t="s">
        <v>31</v>
      </c>
      <c r="H596" s="27" t="s">
        <v>22</v>
      </c>
      <c r="I596" s="19" t="s">
        <v>32</v>
      </c>
      <c r="J596" s="21" t="s">
        <v>1398</v>
      </c>
      <c r="K596" s="22" t="s">
        <v>18</v>
      </c>
      <c r="L596" s="23">
        <v>1600</v>
      </c>
      <c r="M596" s="24">
        <v>3700654239135</v>
      </c>
    </row>
    <row r="597" spans="1:13" x14ac:dyDescent="0.25">
      <c r="A597" s="14" t="s">
        <v>1370</v>
      </c>
      <c r="B597" s="16" t="s">
        <v>1403</v>
      </c>
      <c r="C597" s="96">
        <v>2.09</v>
      </c>
      <c r="D597" s="95">
        <v>0.02</v>
      </c>
      <c r="E597" s="137">
        <f t="shared" si="31"/>
        <v>7.532</v>
      </c>
      <c r="F597" s="18" t="s">
        <v>1404</v>
      </c>
      <c r="G597" s="19" t="s">
        <v>36</v>
      </c>
      <c r="H597" s="28" t="s">
        <v>22</v>
      </c>
      <c r="I597" s="19" t="s">
        <v>37</v>
      </c>
      <c r="J597" s="21" t="s">
        <v>1398</v>
      </c>
      <c r="K597" s="22" t="s">
        <v>18</v>
      </c>
      <c r="L597" s="23">
        <v>1600</v>
      </c>
      <c r="M597" s="24">
        <v>3700654239142</v>
      </c>
    </row>
    <row r="598" spans="1:13" x14ac:dyDescent="0.25">
      <c r="A598" s="14" t="s">
        <v>1405</v>
      </c>
      <c r="B598" s="16" t="s">
        <v>1406</v>
      </c>
      <c r="C598" s="96">
        <v>3.33</v>
      </c>
      <c r="D598" s="95">
        <v>0.02</v>
      </c>
      <c r="E598" s="137">
        <f>SUM(C598+D598)*1.2 + 6</f>
        <v>10.02</v>
      </c>
      <c r="F598" s="18" t="s">
        <v>1407</v>
      </c>
      <c r="G598" s="19" t="s">
        <v>21</v>
      </c>
      <c r="H598" s="20" t="s">
        <v>22</v>
      </c>
      <c r="I598" s="19" t="s">
        <v>23</v>
      </c>
      <c r="J598" s="21" t="s">
        <v>1408</v>
      </c>
      <c r="K598" s="22" t="s">
        <v>18</v>
      </c>
      <c r="L598" s="23">
        <v>1500</v>
      </c>
      <c r="M598" s="24">
        <v>3700654239173</v>
      </c>
    </row>
    <row r="599" spans="1:13" x14ac:dyDescent="0.25">
      <c r="A599" s="14" t="s">
        <v>1405</v>
      </c>
      <c r="B599" s="16" t="s">
        <v>1409</v>
      </c>
      <c r="C599" s="96">
        <v>3.33</v>
      </c>
      <c r="D599" s="95">
        <v>0.02</v>
      </c>
      <c r="E599" s="137">
        <f t="shared" ref="E599:E609" si="32">SUM(C599+D599)*1.2 + 6</f>
        <v>10.02</v>
      </c>
      <c r="F599" s="18" t="s">
        <v>1410</v>
      </c>
      <c r="G599" s="19" t="s">
        <v>27</v>
      </c>
      <c r="H599" s="26" t="s">
        <v>22</v>
      </c>
      <c r="I599" s="19" t="s">
        <v>28</v>
      </c>
      <c r="J599" s="21" t="s">
        <v>1408</v>
      </c>
      <c r="K599" s="22" t="s">
        <v>18</v>
      </c>
      <c r="L599" s="23">
        <v>1000</v>
      </c>
      <c r="M599" s="24">
        <v>3700654239111</v>
      </c>
    </row>
    <row r="600" spans="1:13" x14ac:dyDescent="0.25">
      <c r="A600" s="14" t="s">
        <v>1405</v>
      </c>
      <c r="B600" s="16" t="s">
        <v>1411</v>
      </c>
      <c r="C600" s="96">
        <v>3.33</v>
      </c>
      <c r="D600" s="95">
        <v>0.02</v>
      </c>
      <c r="E600" s="137">
        <f t="shared" si="32"/>
        <v>10.02</v>
      </c>
      <c r="F600" s="18" t="s">
        <v>1412</v>
      </c>
      <c r="G600" s="19" t="s">
        <v>31</v>
      </c>
      <c r="H600" s="27" t="s">
        <v>22</v>
      </c>
      <c r="I600" s="19" t="s">
        <v>32</v>
      </c>
      <c r="J600" s="21" t="s">
        <v>1408</v>
      </c>
      <c r="K600" s="22" t="s">
        <v>18</v>
      </c>
      <c r="L600" s="23">
        <v>1000</v>
      </c>
      <c r="M600" s="24">
        <v>3700654239128</v>
      </c>
    </row>
    <row r="601" spans="1:13" x14ac:dyDescent="0.25">
      <c r="A601" s="14" t="s">
        <v>1405</v>
      </c>
      <c r="B601" s="16" t="s">
        <v>1413</v>
      </c>
      <c r="C601" s="96">
        <v>3.7</v>
      </c>
      <c r="D601" s="95">
        <v>0.02</v>
      </c>
      <c r="E601" s="137">
        <f t="shared" si="32"/>
        <v>10.464</v>
      </c>
      <c r="F601" s="18" t="s">
        <v>1414</v>
      </c>
      <c r="G601" s="19" t="s">
        <v>36</v>
      </c>
      <c r="H601" s="28" t="s">
        <v>22</v>
      </c>
      <c r="I601" s="19" t="s">
        <v>37</v>
      </c>
      <c r="J601" s="21" t="s">
        <v>1408</v>
      </c>
      <c r="K601" s="22" t="s">
        <v>18</v>
      </c>
      <c r="L601" s="23">
        <v>1000</v>
      </c>
      <c r="M601" s="24">
        <v>3700654239159</v>
      </c>
    </row>
    <row r="602" spans="1:13" x14ac:dyDescent="0.25">
      <c r="A602" s="14" t="s">
        <v>1405</v>
      </c>
      <c r="B602" s="16" t="s">
        <v>1415</v>
      </c>
      <c r="C602" s="96">
        <v>3.33</v>
      </c>
      <c r="D602" s="95">
        <v>0.02</v>
      </c>
      <c r="E602" s="137">
        <f t="shared" si="32"/>
        <v>10.02</v>
      </c>
      <c r="F602" s="18" t="s">
        <v>1416</v>
      </c>
      <c r="G602" s="19" t="s">
        <v>21</v>
      </c>
      <c r="H602" s="20" t="s">
        <v>22</v>
      </c>
      <c r="I602" s="19" t="s">
        <v>23</v>
      </c>
      <c r="J602" s="21" t="s">
        <v>1417</v>
      </c>
      <c r="K602" s="22" t="s">
        <v>18</v>
      </c>
      <c r="L602" s="23">
        <v>1920</v>
      </c>
      <c r="M602" s="24">
        <v>3700654239166</v>
      </c>
    </row>
    <row r="603" spans="1:13" x14ac:dyDescent="0.25">
      <c r="A603" s="14" t="s">
        <v>1405</v>
      </c>
      <c r="B603" s="16" t="s">
        <v>1418</v>
      </c>
      <c r="C603" s="96">
        <v>3.33</v>
      </c>
      <c r="D603" s="95">
        <v>0.02</v>
      </c>
      <c r="E603" s="137">
        <f t="shared" si="32"/>
        <v>10.02</v>
      </c>
      <c r="F603" s="18" t="s">
        <v>1419</v>
      </c>
      <c r="G603" s="19" t="s">
        <v>27</v>
      </c>
      <c r="H603" s="26" t="s">
        <v>22</v>
      </c>
      <c r="I603" s="19" t="s">
        <v>28</v>
      </c>
      <c r="J603" s="21" t="s">
        <v>1417</v>
      </c>
      <c r="K603" s="22" t="s">
        <v>18</v>
      </c>
      <c r="L603" s="23">
        <v>1920</v>
      </c>
      <c r="M603" s="24">
        <v>3700654239135</v>
      </c>
    </row>
    <row r="604" spans="1:13" x14ac:dyDescent="0.25">
      <c r="A604" s="14" t="s">
        <v>1405</v>
      </c>
      <c r="B604" s="16" t="s">
        <v>1420</v>
      </c>
      <c r="C604" s="96">
        <v>3.33</v>
      </c>
      <c r="D604" s="95">
        <v>0.02</v>
      </c>
      <c r="E604" s="137">
        <f t="shared" si="32"/>
        <v>10.02</v>
      </c>
      <c r="F604" s="18" t="s">
        <v>1421</v>
      </c>
      <c r="G604" s="19" t="s">
        <v>31</v>
      </c>
      <c r="H604" s="27" t="s">
        <v>22</v>
      </c>
      <c r="I604" s="19" t="s">
        <v>32</v>
      </c>
      <c r="J604" s="21" t="s">
        <v>1417</v>
      </c>
      <c r="K604" s="22" t="s">
        <v>18</v>
      </c>
      <c r="L604" s="23">
        <v>1560</v>
      </c>
      <c r="M604" s="24">
        <v>3700654239142</v>
      </c>
    </row>
    <row r="605" spans="1:13" x14ac:dyDescent="0.25">
      <c r="A605" s="14" t="s">
        <v>1405</v>
      </c>
      <c r="B605" s="16" t="s">
        <v>1422</v>
      </c>
      <c r="C605" s="96">
        <v>3.33</v>
      </c>
      <c r="D605" s="95">
        <v>0.02</v>
      </c>
      <c r="E605" s="137">
        <f t="shared" si="32"/>
        <v>10.02</v>
      </c>
      <c r="F605" s="18" t="s">
        <v>1423</v>
      </c>
      <c r="G605" s="19" t="s">
        <v>36</v>
      </c>
      <c r="H605" s="28" t="s">
        <v>22</v>
      </c>
      <c r="I605" s="19" t="s">
        <v>37</v>
      </c>
      <c r="J605" s="21" t="s">
        <v>1417</v>
      </c>
      <c r="K605" s="22" t="s">
        <v>18</v>
      </c>
      <c r="L605" s="23">
        <v>1750</v>
      </c>
      <c r="M605" s="24">
        <v>3700654239173</v>
      </c>
    </row>
    <row r="606" spans="1:13" x14ac:dyDescent="0.25">
      <c r="A606" s="14" t="s">
        <v>1405</v>
      </c>
      <c r="B606" s="16" t="s">
        <v>1424</v>
      </c>
      <c r="C606" s="96">
        <v>3.53</v>
      </c>
      <c r="D606" s="95">
        <v>0.02</v>
      </c>
      <c r="E606" s="137">
        <f t="shared" si="32"/>
        <v>10.26</v>
      </c>
      <c r="F606" s="18" t="s">
        <v>1425</v>
      </c>
      <c r="G606" s="19" t="s">
        <v>21</v>
      </c>
      <c r="H606" s="20" t="s">
        <v>22</v>
      </c>
      <c r="I606" s="19" t="s">
        <v>23</v>
      </c>
      <c r="J606" s="21" t="s">
        <v>1426</v>
      </c>
      <c r="K606" s="22" t="s">
        <v>18</v>
      </c>
      <c r="L606" s="23">
        <v>600</v>
      </c>
      <c r="M606" s="24">
        <v>3700654239111</v>
      </c>
    </row>
    <row r="607" spans="1:13" x14ac:dyDescent="0.25">
      <c r="A607" s="14" t="s">
        <v>1405</v>
      </c>
      <c r="B607" s="16" t="s">
        <v>1427</v>
      </c>
      <c r="C607" s="96">
        <v>3.53</v>
      </c>
      <c r="D607" s="95">
        <v>0.02</v>
      </c>
      <c r="E607" s="137">
        <f t="shared" si="32"/>
        <v>10.26</v>
      </c>
      <c r="F607" s="18" t="s">
        <v>1428</v>
      </c>
      <c r="G607" s="19" t="s">
        <v>27</v>
      </c>
      <c r="H607" s="26" t="s">
        <v>22</v>
      </c>
      <c r="I607" s="19" t="s">
        <v>28</v>
      </c>
      <c r="J607" s="21" t="s">
        <v>1426</v>
      </c>
      <c r="K607" s="22" t="s">
        <v>18</v>
      </c>
      <c r="L607" s="23">
        <v>600</v>
      </c>
      <c r="M607" s="24">
        <v>3700654239128</v>
      </c>
    </row>
    <row r="608" spans="1:13" x14ac:dyDescent="0.25">
      <c r="A608" s="14" t="s">
        <v>1405</v>
      </c>
      <c r="B608" s="16" t="s">
        <v>1429</v>
      </c>
      <c r="C608" s="96">
        <v>3.53</v>
      </c>
      <c r="D608" s="95">
        <v>0.02</v>
      </c>
      <c r="E608" s="137">
        <f t="shared" si="32"/>
        <v>10.26</v>
      </c>
      <c r="F608" s="18" t="s">
        <v>1430</v>
      </c>
      <c r="G608" s="19" t="s">
        <v>31</v>
      </c>
      <c r="H608" s="27" t="s">
        <v>22</v>
      </c>
      <c r="I608" s="19" t="s">
        <v>32</v>
      </c>
      <c r="J608" s="21" t="s">
        <v>1426</v>
      </c>
      <c r="K608" s="22" t="s">
        <v>18</v>
      </c>
      <c r="L608" s="23">
        <v>600</v>
      </c>
      <c r="M608" s="24">
        <v>3700654239159</v>
      </c>
    </row>
    <row r="609" spans="1:13" x14ac:dyDescent="0.25">
      <c r="A609" s="14" t="s">
        <v>1405</v>
      </c>
      <c r="B609" s="16" t="s">
        <v>1431</v>
      </c>
      <c r="C609" s="96">
        <v>3.53</v>
      </c>
      <c r="D609" s="95">
        <v>0.02</v>
      </c>
      <c r="E609" s="137">
        <f t="shared" si="32"/>
        <v>10.26</v>
      </c>
      <c r="F609" s="18" t="s">
        <v>1432</v>
      </c>
      <c r="G609" s="19" t="s">
        <v>36</v>
      </c>
      <c r="H609" s="28" t="s">
        <v>22</v>
      </c>
      <c r="I609" s="19" t="s">
        <v>37</v>
      </c>
      <c r="J609" s="21" t="s">
        <v>1426</v>
      </c>
      <c r="K609" s="22" t="s">
        <v>18</v>
      </c>
      <c r="L609" s="23">
        <v>600</v>
      </c>
      <c r="M609" s="24">
        <v>3700654239166</v>
      </c>
    </row>
    <row r="610" spans="1:13" x14ac:dyDescent="0.25">
      <c r="A610" s="14" t="s">
        <v>1433</v>
      </c>
      <c r="B610" s="16" t="s">
        <v>1434</v>
      </c>
      <c r="C610" s="96">
        <v>1.37</v>
      </c>
      <c r="D610" s="95">
        <v>0.02</v>
      </c>
      <c r="E610" s="137">
        <f>SUM(C610+D610)*1.2 + 5</f>
        <v>6.6680000000000001</v>
      </c>
      <c r="F610" s="18" t="s">
        <v>1435</v>
      </c>
      <c r="G610" s="19" t="s">
        <v>332</v>
      </c>
      <c r="H610" s="20" t="s">
        <v>363</v>
      </c>
      <c r="I610" s="19" t="s">
        <v>364</v>
      </c>
      <c r="J610" s="21" t="s">
        <v>1436</v>
      </c>
      <c r="K610" s="25">
        <v>15</v>
      </c>
      <c r="L610" s="23">
        <v>250</v>
      </c>
      <c r="M610" s="24">
        <v>3700654239128</v>
      </c>
    </row>
    <row r="611" spans="1:13" x14ac:dyDescent="0.25">
      <c r="A611" s="14" t="s">
        <v>1433</v>
      </c>
      <c r="B611" s="16" t="s">
        <v>1437</v>
      </c>
      <c r="C611" s="96">
        <v>1.73</v>
      </c>
      <c r="D611" s="95">
        <v>0.02</v>
      </c>
      <c r="E611" s="137">
        <f>SUM(C611+D611)*1.2 + 5</f>
        <v>7.1</v>
      </c>
      <c r="F611" s="18" t="s">
        <v>1438</v>
      </c>
      <c r="G611" s="19" t="s">
        <v>21</v>
      </c>
      <c r="H611" s="20" t="s">
        <v>22</v>
      </c>
      <c r="I611" s="19" t="s">
        <v>23</v>
      </c>
      <c r="J611" s="21" t="s">
        <v>1436</v>
      </c>
      <c r="K611" s="25">
        <v>7</v>
      </c>
      <c r="L611" s="23">
        <v>225</v>
      </c>
      <c r="M611" s="24">
        <v>3700654239159</v>
      </c>
    </row>
    <row r="612" spans="1:13" x14ac:dyDescent="0.25">
      <c r="A612" s="29" t="s">
        <v>1439</v>
      </c>
      <c r="B612" s="16" t="s">
        <v>1440</v>
      </c>
      <c r="C612" s="96">
        <v>55.02</v>
      </c>
      <c r="D612" s="95">
        <v>0.02</v>
      </c>
      <c r="E612" s="137">
        <f>SUM(C612+D612)*1.2 + 40</f>
        <v>106.048</v>
      </c>
      <c r="F612" s="32" t="s">
        <v>1441</v>
      </c>
      <c r="G612" s="31" t="s">
        <v>21</v>
      </c>
      <c r="H612" s="20" t="s">
        <v>22</v>
      </c>
      <c r="I612" s="31" t="s">
        <v>23</v>
      </c>
      <c r="J612" s="21" t="s">
        <v>1442</v>
      </c>
      <c r="K612" s="30">
        <v>100</v>
      </c>
      <c r="L612" s="48">
        <v>9000</v>
      </c>
      <c r="M612" s="24">
        <v>3700654239166</v>
      </c>
    </row>
    <row r="613" spans="1:13" x14ac:dyDescent="0.25">
      <c r="A613" s="29" t="s">
        <v>1439</v>
      </c>
      <c r="B613" s="16" t="s">
        <v>1443</v>
      </c>
      <c r="C613" s="96">
        <v>26.02</v>
      </c>
      <c r="D613" s="95">
        <v>0.02</v>
      </c>
      <c r="E613" s="137">
        <f>SUM(C613+D613)*1.2 + 25</f>
        <v>56.247999999999998</v>
      </c>
      <c r="F613" s="32" t="s">
        <v>1444</v>
      </c>
      <c r="G613" s="31" t="s">
        <v>27</v>
      </c>
      <c r="H613" s="26" t="s">
        <v>22</v>
      </c>
      <c r="I613" s="31" t="s">
        <v>28</v>
      </c>
      <c r="J613" s="21" t="s">
        <v>1442</v>
      </c>
      <c r="K613" s="30">
        <v>50</v>
      </c>
      <c r="L613" s="48">
        <v>5500</v>
      </c>
      <c r="M613" s="24">
        <v>3700654239135</v>
      </c>
    </row>
    <row r="614" spans="1:13" x14ac:dyDescent="0.25">
      <c r="A614" s="29" t="s">
        <v>1439</v>
      </c>
      <c r="B614" s="16" t="s">
        <v>1445</v>
      </c>
      <c r="C614" s="96">
        <v>26.02</v>
      </c>
      <c r="D614" s="95">
        <v>0.02</v>
      </c>
      <c r="E614" s="137">
        <f t="shared" ref="E614:E615" si="33">SUM(C614+D614)*1.2 + 25</f>
        <v>56.247999999999998</v>
      </c>
      <c r="F614" s="32" t="s">
        <v>1446</v>
      </c>
      <c r="G614" s="31" t="s">
        <v>31</v>
      </c>
      <c r="H614" s="27" t="s">
        <v>22</v>
      </c>
      <c r="I614" s="31" t="s">
        <v>32</v>
      </c>
      <c r="J614" s="21" t="s">
        <v>1442</v>
      </c>
      <c r="K614" s="30">
        <v>50</v>
      </c>
      <c r="L614" s="48">
        <v>5500</v>
      </c>
      <c r="M614" s="24">
        <v>3700654239142</v>
      </c>
    </row>
    <row r="615" spans="1:13" x14ac:dyDescent="0.25">
      <c r="A615" s="29" t="s">
        <v>1439</v>
      </c>
      <c r="B615" s="16" t="s">
        <v>1447</v>
      </c>
      <c r="C615" s="96">
        <v>26.02</v>
      </c>
      <c r="D615" s="95">
        <v>0.02</v>
      </c>
      <c r="E615" s="137">
        <f t="shared" si="33"/>
        <v>56.247999999999998</v>
      </c>
      <c r="F615" s="32" t="s">
        <v>1448</v>
      </c>
      <c r="G615" s="31" t="s">
        <v>36</v>
      </c>
      <c r="H615" s="28" t="s">
        <v>22</v>
      </c>
      <c r="I615" s="31" t="s">
        <v>37</v>
      </c>
      <c r="J615" s="21" t="s">
        <v>1442</v>
      </c>
      <c r="K615" s="30">
        <v>50</v>
      </c>
      <c r="L615" s="48">
        <v>5500</v>
      </c>
      <c r="M615" s="24">
        <v>3700654239173</v>
      </c>
    </row>
  </sheetData>
  <sheetProtection algorithmName="SHA-512" hashValue="v19iCHSV3HwTiuUkEnMac3QWYQsQd0vY8/kGEPOnVU/AX2h+ISEZcalzm2Um0gploAQ5eBuUZsww0gLp7Oieug==" saltValue="CoHUHt3bJsaOohHp80Hcsg==" spinCount="100000" sheet="1" formatCells="0" formatColumns="0" formatRows="0" insertColumns="0" insertRows="0" insertHyperlinks="0" deleteColumns="0" deleteRows="0" sort="0" autoFilter="0" pivotTables="0"/>
  <hyperlinks>
    <hyperlink ref="A1" r:id="rId1"/>
  </hyperlinks>
  <pageMargins left="0.7" right="0.7" top="0.75" bottom="0.75" header="0.3" footer="0.3"/>
  <pageSetup paperSize="9" orientation="portrait" r:id="rId2"/>
  <ignoredErrors>
    <ignoredError sqref="E51 E47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workbookViewId="0">
      <selection activeCell="H2" sqref="H2"/>
    </sheetView>
  </sheetViews>
  <sheetFormatPr baseColWidth="10" defaultRowHeight="15" x14ac:dyDescent="0.25"/>
  <cols>
    <col min="2" max="2" width="21.140625" customWidth="1"/>
    <col min="3" max="4" width="11.42578125" hidden="1" customWidth="1"/>
    <col min="5" max="5" width="12.140625" customWidth="1"/>
    <col min="6" max="6" width="35.7109375" bestFit="1" customWidth="1"/>
    <col min="7" max="7" width="14.7109375" bestFit="1" customWidth="1"/>
    <col min="9" max="9" width="12.85546875" bestFit="1" customWidth="1"/>
    <col min="10" max="10" width="59.7109375" customWidth="1"/>
  </cols>
  <sheetData>
    <row r="1" spans="1:12" ht="25.5" customHeight="1" x14ac:dyDescent="0.35">
      <c r="A1" s="114" t="s">
        <v>5980</v>
      </c>
      <c r="B1" s="49"/>
      <c r="C1" s="50"/>
      <c r="D1" s="50"/>
      <c r="E1" s="51"/>
      <c r="F1" s="3"/>
      <c r="G1" s="5"/>
      <c r="H1" s="4"/>
      <c r="I1" s="5"/>
      <c r="J1" s="1"/>
      <c r="K1" s="1"/>
      <c r="L1" s="6"/>
    </row>
    <row r="2" spans="1:12" s="1" customFormat="1" ht="27" customHeight="1" x14ac:dyDescent="0.25">
      <c r="B2" s="103"/>
      <c r="C2" s="98"/>
      <c r="D2" s="101"/>
      <c r="E2" s="99"/>
      <c r="F2" s="5"/>
      <c r="G2" s="5"/>
      <c r="H2" s="5"/>
      <c r="I2" s="5"/>
      <c r="K2" s="50"/>
    </row>
    <row r="3" spans="1:12" s="55" customFormat="1" ht="18" customHeight="1" x14ac:dyDescent="0.25">
      <c r="A3" s="8" t="s">
        <v>0</v>
      </c>
      <c r="B3" s="102" t="s">
        <v>1</v>
      </c>
      <c r="C3" s="2" t="s">
        <v>2</v>
      </c>
      <c r="D3" s="100" t="s">
        <v>3</v>
      </c>
      <c r="E3" s="10" t="s">
        <v>5978</v>
      </c>
      <c r="F3" s="9" t="s">
        <v>5979</v>
      </c>
      <c r="G3" s="9" t="s">
        <v>5</v>
      </c>
      <c r="H3" s="9" t="s">
        <v>5</v>
      </c>
      <c r="I3" s="9" t="s">
        <v>6</v>
      </c>
      <c r="J3" s="8" t="s">
        <v>7</v>
      </c>
      <c r="K3" s="53" t="s">
        <v>1450</v>
      </c>
      <c r="L3" s="54" t="s">
        <v>9</v>
      </c>
    </row>
    <row r="4" spans="1:12" s="55" customFormat="1" ht="18" customHeight="1" x14ac:dyDescent="0.25">
      <c r="A4" s="14" t="s">
        <v>234</v>
      </c>
      <c r="B4" s="56" t="s">
        <v>1452</v>
      </c>
      <c r="C4" s="96">
        <v>5.5</v>
      </c>
      <c r="D4" s="95">
        <v>0.02</v>
      </c>
      <c r="E4" s="137">
        <f>SUM(C4+D4)*1.2 + 8</f>
        <v>14.623999999999999</v>
      </c>
      <c r="F4" s="18" t="s">
        <v>1453</v>
      </c>
      <c r="G4" s="19" t="s">
        <v>21</v>
      </c>
      <c r="H4" s="20" t="s">
        <v>22</v>
      </c>
      <c r="I4" s="19" t="s">
        <v>23</v>
      </c>
      <c r="J4" s="21" t="s">
        <v>1454</v>
      </c>
      <c r="K4" s="25">
        <v>27</v>
      </c>
      <c r="L4" s="22" t="s">
        <v>18</v>
      </c>
    </row>
    <row r="5" spans="1:12" s="55" customFormat="1" ht="18" customHeight="1" x14ac:dyDescent="0.25">
      <c r="A5" s="14" t="s">
        <v>234</v>
      </c>
      <c r="B5" s="56" t="s">
        <v>1455</v>
      </c>
      <c r="C5" s="96">
        <v>8.34</v>
      </c>
      <c r="D5" s="95">
        <v>0.02</v>
      </c>
      <c r="E5" s="137">
        <f t="shared" ref="E5:E55" si="0">SUM(C5+D5)*1.2 + 8</f>
        <v>18.031999999999996</v>
      </c>
      <c r="F5" s="18" t="s">
        <v>1456</v>
      </c>
      <c r="G5" s="19" t="s">
        <v>332</v>
      </c>
      <c r="H5" s="20" t="s">
        <v>363</v>
      </c>
      <c r="I5" s="19" t="s">
        <v>364</v>
      </c>
      <c r="J5" s="21" t="s">
        <v>1457</v>
      </c>
      <c r="K5" s="25">
        <v>16</v>
      </c>
      <c r="L5" s="22" t="s">
        <v>18</v>
      </c>
    </row>
    <row r="6" spans="1:12" s="55" customFormat="1" ht="18" customHeight="1" x14ac:dyDescent="0.25">
      <c r="A6" s="14" t="s">
        <v>234</v>
      </c>
      <c r="B6" s="56" t="s">
        <v>1458</v>
      </c>
      <c r="C6" s="96">
        <v>3.71</v>
      </c>
      <c r="D6" s="95">
        <v>0.02</v>
      </c>
      <c r="E6" s="137">
        <f t="shared" si="0"/>
        <v>12.475999999999999</v>
      </c>
      <c r="F6" s="18" t="s">
        <v>1459</v>
      </c>
      <c r="G6" s="19" t="s">
        <v>21</v>
      </c>
      <c r="H6" s="20" t="s">
        <v>22</v>
      </c>
      <c r="I6" s="19" t="s">
        <v>23</v>
      </c>
      <c r="J6" s="21" t="s">
        <v>1460</v>
      </c>
      <c r="K6" s="25">
        <v>40</v>
      </c>
      <c r="L6" s="22" t="s">
        <v>18</v>
      </c>
    </row>
    <row r="7" spans="1:12" s="55" customFormat="1" ht="18" customHeight="1" x14ac:dyDescent="0.25">
      <c r="A7" s="14" t="s">
        <v>234</v>
      </c>
      <c r="B7" s="56" t="s">
        <v>1461</v>
      </c>
      <c r="C7" s="96">
        <v>7.67</v>
      </c>
      <c r="D7" s="95">
        <v>0.02</v>
      </c>
      <c r="E7" s="137">
        <f t="shared" si="0"/>
        <v>17.228000000000002</v>
      </c>
      <c r="F7" s="18" t="s">
        <v>1462</v>
      </c>
      <c r="G7" s="19" t="s">
        <v>21</v>
      </c>
      <c r="H7" s="20" t="s">
        <v>22</v>
      </c>
      <c r="I7" s="19" t="s">
        <v>23</v>
      </c>
      <c r="J7" s="21" t="s">
        <v>1463</v>
      </c>
      <c r="K7" s="25">
        <v>11</v>
      </c>
      <c r="L7" s="25">
        <v>220</v>
      </c>
    </row>
    <row r="8" spans="1:12" s="55" customFormat="1" ht="18" customHeight="1" x14ac:dyDescent="0.25">
      <c r="A8" s="14" t="s">
        <v>234</v>
      </c>
      <c r="B8" s="56" t="s">
        <v>1464</v>
      </c>
      <c r="C8" s="96">
        <v>9.19</v>
      </c>
      <c r="D8" s="95">
        <v>0.02</v>
      </c>
      <c r="E8" s="137">
        <f>SUM(C8+D8)*1.2 + 9</f>
        <v>20.052</v>
      </c>
      <c r="F8" s="18" t="s">
        <v>1465</v>
      </c>
      <c r="G8" s="19" t="s">
        <v>332</v>
      </c>
      <c r="H8" s="20" t="s">
        <v>363</v>
      </c>
      <c r="I8" s="19" t="s">
        <v>364</v>
      </c>
      <c r="J8" s="21" t="s">
        <v>1463</v>
      </c>
      <c r="K8" s="25">
        <v>9</v>
      </c>
      <c r="L8" s="25">
        <v>207</v>
      </c>
    </row>
    <row r="9" spans="1:12" s="55" customFormat="1" ht="18" customHeight="1" x14ac:dyDescent="0.25">
      <c r="A9" s="14" t="s">
        <v>234</v>
      </c>
      <c r="B9" s="56" t="s">
        <v>1466</v>
      </c>
      <c r="C9" s="96">
        <v>8.34</v>
      </c>
      <c r="D9" s="95">
        <v>0.02</v>
      </c>
      <c r="E9" s="137">
        <f t="shared" ref="E9:E15" si="1">SUM(C9+D9)*1.2 + 9</f>
        <v>19.031999999999996</v>
      </c>
      <c r="F9" s="18" t="s">
        <v>1467</v>
      </c>
      <c r="G9" s="19" t="s">
        <v>21</v>
      </c>
      <c r="H9" s="20" t="s">
        <v>22</v>
      </c>
      <c r="I9" s="19" t="s">
        <v>23</v>
      </c>
      <c r="J9" s="21" t="s">
        <v>1468</v>
      </c>
      <c r="K9" s="25">
        <v>24</v>
      </c>
      <c r="L9" s="25">
        <v>740</v>
      </c>
    </row>
    <row r="10" spans="1:12" s="55" customFormat="1" ht="18" customHeight="1" x14ac:dyDescent="0.25">
      <c r="A10" s="14" t="s">
        <v>234</v>
      </c>
      <c r="B10" s="56" t="s">
        <v>1469</v>
      </c>
      <c r="C10" s="96">
        <v>9.2799999999999994</v>
      </c>
      <c r="D10" s="95">
        <v>0.02</v>
      </c>
      <c r="E10" s="137">
        <f t="shared" si="1"/>
        <v>20.159999999999997</v>
      </c>
      <c r="F10" s="18" t="s">
        <v>1470</v>
      </c>
      <c r="G10" s="19" t="s">
        <v>332</v>
      </c>
      <c r="H10" s="20" t="s">
        <v>363</v>
      </c>
      <c r="I10" s="19" t="s">
        <v>364</v>
      </c>
      <c r="J10" s="21" t="s">
        <v>1468</v>
      </c>
      <c r="K10" s="25">
        <v>21</v>
      </c>
      <c r="L10" s="22" t="s">
        <v>18</v>
      </c>
    </row>
    <row r="11" spans="1:12" s="55" customFormat="1" ht="18" customHeight="1" x14ac:dyDescent="0.25">
      <c r="A11" s="14" t="s">
        <v>234</v>
      </c>
      <c r="B11" s="56" t="s">
        <v>1471</v>
      </c>
      <c r="C11" s="96">
        <v>8.43</v>
      </c>
      <c r="D11" s="95">
        <v>0.02</v>
      </c>
      <c r="E11" s="137">
        <f t="shared" si="1"/>
        <v>19.14</v>
      </c>
      <c r="F11" s="18" t="s">
        <v>1472</v>
      </c>
      <c r="G11" s="19" t="s">
        <v>21</v>
      </c>
      <c r="H11" s="20" t="s">
        <v>22</v>
      </c>
      <c r="I11" s="19" t="s">
        <v>23</v>
      </c>
      <c r="J11" s="21" t="s">
        <v>1473</v>
      </c>
      <c r="K11" s="25">
        <v>24</v>
      </c>
      <c r="L11" s="22" t="s">
        <v>18</v>
      </c>
    </row>
    <row r="12" spans="1:12" s="55" customFormat="1" ht="18" customHeight="1" x14ac:dyDescent="0.25">
      <c r="A12" s="14" t="s">
        <v>234</v>
      </c>
      <c r="B12" s="56" t="s">
        <v>1474</v>
      </c>
      <c r="C12" s="96">
        <v>9.379999999999999</v>
      </c>
      <c r="D12" s="95">
        <v>0.02</v>
      </c>
      <c r="E12" s="137">
        <f t="shared" si="1"/>
        <v>20.279999999999998</v>
      </c>
      <c r="F12" s="18" t="s">
        <v>1475</v>
      </c>
      <c r="G12" s="19" t="s">
        <v>332</v>
      </c>
      <c r="H12" s="20" t="s">
        <v>363</v>
      </c>
      <c r="I12" s="19" t="s">
        <v>364</v>
      </c>
      <c r="J12" s="21" t="s">
        <v>1476</v>
      </c>
      <c r="K12" s="25">
        <v>21</v>
      </c>
      <c r="L12" s="22" t="s">
        <v>18</v>
      </c>
    </row>
    <row r="13" spans="1:12" s="55" customFormat="1" ht="18" customHeight="1" x14ac:dyDescent="0.25">
      <c r="A13" s="14" t="s">
        <v>234</v>
      </c>
      <c r="B13" s="56" t="s">
        <v>1477</v>
      </c>
      <c r="C13" s="96">
        <v>8.43</v>
      </c>
      <c r="D13" s="95">
        <v>0.02</v>
      </c>
      <c r="E13" s="137">
        <f t="shared" si="1"/>
        <v>19.14</v>
      </c>
      <c r="F13" s="18" t="s">
        <v>1478</v>
      </c>
      <c r="G13" s="19" t="s">
        <v>21</v>
      </c>
      <c r="H13" s="20" t="s">
        <v>22</v>
      </c>
      <c r="I13" s="19" t="s">
        <v>23</v>
      </c>
      <c r="J13" s="21" t="s">
        <v>1479</v>
      </c>
      <c r="K13" s="25">
        <v>14</v>
      </c>
      <c r="L13" s="22" t="s">
        <v>18</v>
      </c>
    </row>
    <row r="14" spans="1:12" s="55" customFormat="1" ht="18" customHeight="1" x14ac:dyDescent="0.25">
      <c r="A14" s="14" t="s">
        <v>234</v>
      </c>
      <c r="B14" s="56" t="s">
        <v>1480</v>
      </c>
      <c r="C14" s="96">
        <v>9.94</v>
      </c>
      <c r="D14" s="95">
        <v>0.02</v>
      </c>
      <c r="E14" s="137">
        <f t="shared" si="1"/>
        <v>20.951999999999998</v>
      </c>
      <c r="F14" s="18" t="s">
        <v>1481</v>
      </c>
      <c r="G14" s="19" t="s">
        <v>332</v>
      </c>
      <c r="H14" s="20" t="s">
        <v>363</v>
      </c>
      <c r="I14" s="19" t="s">
        <v>364</v>
      </c>
      <c r="J14" s="21" t="s">
        <v>1479</v>
      </c>
      <c r="K14" s="25">
        <v>9</v>
      </c>
      <c r="L14" s="22" t="s">
        <v>18</v>
      </c>
    </row>
    <row r="15" spans="1:12" s="55" customFormat="1" ht="18" customHeight="1" x14ac:dyDescent="0.25">
      <c r="A15" s="14" t="s">
        <v>234</v>
      </c>
      <c r="B15" s="56" t="s">
        <v>1482</v>
      </c>
      <c r="C15" s="96">
        <v>9.2799999999999994</v>
      </c>
      <c r="D15" s="95">
        <v>0.02</v>
      </c>
      <c r="E15" s="137">
        <f t="shared" si="1"/>
        <v>20.159999999999997</v>
      </c>
      <c r="F15" s="18" t="s">
        <v>1478</v>
      </c>
      <c r="G15" s="19" t="s">
        <v>21</v>
      </c>
      <c r="H15" s="20" t="s">
        <v>22</v>
      </c>
      <c r="I15" s="19" t="s">
        <v>23</v>
      </c>
      <c r="J15" s="21" t="s">
        <v>1479</v>
      </c>
      <c r="K15" s="25">
        <v>14</v>
      </c>
      <c r="L15" s="22" t="s">
        <v>18</v>
      </c>
    </row>
    <row r="16" spans="1:12" s="55" customFormat="1" ht="18" customHeight="1" x14ac:dyDescent="0.25">
      <c r="A16" s="14" t="s">
        <v>234</v>
      </c>
      <c r="B16" s="56" t="s">
        <v>1483</v>
      </c>
      <c r="C16" s="96">
        <v>11.99</v>
      </c>
      <c r="D16" s="95">
        <v>0.02</v>
      </c>
      <c r="E16" s="137">
        <f>SUM(C16+D16)*1.2 + 10</f>
        <v>24.411999999999999</v>
      </c>
      <c r="F16" s="18" t="s">
        <v>1481</v>
      </c>
      <c r="G16" s="19" t="s">
        <v>332</v>
      </c>
      <c r="H16" s="20" t="s">
        <v>363</v>
      </c>
      <c r="I16" s="19" t="s">
        <v>364</v>
      </c>
      <c r="J16" s="21" t="s">
        <v>1479</v>
      </c>
      <c r="K16" s="25">
        <v>9</v>
      </c>
      <c r="L16" s="22" t="s">
        <v>18</v>
      </c>
    </row>
    <row r="17" spans="1:12" s="55" customFormat="1" ht="18" customHeight="1" x14ac:dyDescent="0.25">
      <c r="A17" s="14" t="s">
        <v>234</v>
      </c>
      <c r="B17" s="56" t="s">
        <v>1484</v>
      </c>
      <c r="C17" s="96">
        <v>10.32</v>
      </c>
      <c r="D17" s="95">
        <v>0.02</v>
      </c>
      <c r="E17" s="137">
        <f t="shared" ref="E17:E31" si="2">SUM(C17+D17)*1.2 + 10</f>
        <v>22.408000000000001</v>
      </c>
      <c r="F17" s="18" t="s">
        <v>1485</v>
      </c>
      <c r="G17" s="19" t="s">
        <v>21</v>
      </c>
      <c r="H17" s="20" t="s">
        <v>22</v>
      </c>
      <c r="I17" s="19" t="s">
        <v>23</v>
      </c>
      <c r="J17" s="21" t="s">
        <v>1479</v>
      </c>
      <c r="K17" s="25">
        <v>16</v>
      </c>
      <c r="L17" s="22" t="s">
        <v>18</v>
      </c>
    </row>
    <row r="18" spans="1:12" s="55" customFormat="1" ht="18" customHeight="1" x14ac:dyDescent="0.25">
      <c r="A18" s="14" t="s">
        <v>234</v>
      </c>
      <c r="B18" s="56" t="s">
        <v>1486</v>
      </c>
      <c r="C18" s="96">
        <v>11.83</v>
      </c>
      <c r="D18" s="95">
        <v>0.02</v>
      </c>
      <c r="E18" s="137">
        <f t="shared" si="2"/>
        <v>24.22</v>
      </c>
      <c r="F18" s="18" t="s">
        <v>1487</v>
      </c>
      <c r="G18" s="19" t="s">
        <v>332</v>
      </c>
      <c r="H18" s="20" t="s">
        <v>363</v>
      </c>
      <c r="I18" s="19" t="s">
        <v>364</v>
      </c>
      <c r="J18" s="21" t="s">
        <v>1479</v>
      </c>
      <c r="K18" s="25">
        <v>13</v>
      </c>
      <c r="L18" s="25">
        <v>350</v>
      </c>
    </row>
    <row r="19" spans="1:12" s="55" customFormat="1" ht="18" customHeight="1" x14ac:dyDescent="0.25">
      <c r="A19" s="14" t="s">
        <v>234</v>
      </c>
      <c r="B19" s="56" t="s">
        <v>1488</v>
      </c>
      <c r="C19" s="96">
        <v>22.06</v>
      </c>
      <c r="D19" s="95">
        <v>0.04</v>
      </c>
      <c r="E19" s="137">
        <f>SUM(C19+D19)*1.2 + 12</f>
        <v>38.519999999999996</v>
      </c>
      <c r="F19" s="18" t="s">
        <v>1489</v>
      </c>
      <c r="G19" s="19" t="s">
        <v>332</v>
      </c>
      <c r="H19" s="20" t="s">
        <v>74</v>
      </c>
      <c r="I19" s="19" t="s">
        <v>1490</v>
      </c>
      <c r="J19" s="21" t="s">
        <v>1479</v>
      </c>
      <c r="K19" s="22" t="s">
        <v>18</v>
      </c>
      <c r="L19" s="22" t="s">
        <v>18</v>
      </c>
    </row>
    <row r="20" spans="1:12" s="55" customFormat="1" ht="18" customHeight="1" x14ac:dyDescent="0.25">
      <c r="A20" s="14" t="s">
        <v>234</v>
      </c>
      <c r="B20" s="56" t="s">
        <v>1491</v>
      </c>
      <c r="C20" s="96">
        <v>11.27</v>
      </c>
      <c r="D20" s="95">
        <v>0.02</v>
      </c>
      <c r="E20" s="137">
        <f t="shared" si="2"/>
        <v>23.547999999999998</v>
      </c>
      <c r="F20" s="18" t="s">
        <v>1485</v>
      </c>
      <c r="G20" s="19" t="s">
        <v>21</v>
      </c>
      <c r="H20" s="20" t="s">
        <v>22</v>
      </c>
      <c r="I20" s="19" t="s">
        <v>23</v>
      </c>
      <c r="J20" s="21" t="s">
        <v>1479</v>
      </c>
      <c r="K20" s="25">
        <v>16</v>
      </c>
      <c r="L20" s="22" t="s">
        <v>18</v>
      </c>
    </row>
    <row r="21" spans="1:12" s="55" customFormat="1" ht="18" customHeight="1" x14ac:dyDescent="0.25">
      <c r="A21" s="14" t="s">
        <v>234</v>
      </c>
      <c r="B21" s="56" t="s">
        <v>1492</v>
      </c>
      <c r="C21" s="96">
        <v>12.78</v>
      </c>
      <c r="D21" s="95">
        <v>0.02</v>
      </c>
      <c r="E21" s="137">
        <f t="shared" si="2"/>
        <v>25.36</v>
      </c>
      <c r="F21" s="18" t="s">
        <v>1487</v>
      </c>
      <c r="G21" s="19" t="s">
        <v>332</v>
      </c>
      <c r="H21" s="20" t="s">
        <v>363</v>
      </c>
      <c r="I21" s="19" t="s">
        <v>364</v>
      </c>
      <c r="J21" s="21" t="s">
        <v>1479</v>
      </c>
      <c r="K21" s="25">
        <v>13</v>
      </c>
      <c r="L21" s="25">
        <v>350</v>
      </c>
    </row>
    <row r="22" spans="1:12" s="55" customFormat="1" ht="18" customHeight="1" x14ac:dyDescent="0.25">
      <c r="A22" s="14" t="s">
        <v>234</v>
      </c>
      <c r="B22" s="56" t="s">
        <v>1494</v>
      </c>
      <c r="C22" s="96">
        <v>11.08</v>
      </c>
      <c r="D22" s="95">
        <v>0.02</v>
      </c>
      <c r="E22" s="137">
        <f t="shared" si="2"/>
        <v>23.32</v>
      </c>
      <c r="F22" s="18" t="s">
        <v>1495</v>
      </c>
      <c r="G22" s="19" t="s">
        <v>21</v>
      </c>
      <c r="H22" s="20" t="s">
        <v>22</v>
      </c>
      <c r="I22" s="19" t="s">
        <v>23</v>
      </c>
      <c r="J22" s="21" t="s">
        <v>1493</v>
      </c>
      <c r="K22" s="25">
        <v>26</v>
      </c>
      <c r="L22" s="25">
        <v>700</v>
      </c>
    </row>
    <row r="23" spans="1:12" s="55" customFormat="1" ht="18" customHeight="1" x14ac:dyDescent="0.25">
      <c r="A23" s="14" t="s">
        <v>234</v>
      </c>
      <c r="B23" s="56" t="s">
        <v>1496</v>
      </c>
      <c r="C23" s="96">
        <v>11.45</v>
      </c>
      <c r="D23" s="95">
        <v>0.02</v>
      </c>
      <c r="E23" s="137">
        <f t="shared" si="2"/>
        <v>23.763999999999996</v>
      </c>
      <c r="F23" s="18" t="s">
        <v>1497</v>
      </c>
      <c r="G23" s="19" t="s">
        <v>332</v>
      </c>
      <c r="H23" s="20" t="s">
        <v>363</v>
      </c>
      <c r="I23" s="19" t="s">
        <v>364</v>
      </c>
      <c r="J23" s="21" t="s">
        <v>1493</v>
      </c>
      <c r="K23" s="25">
        <v>15</v>
      </c>
      <c r="L23" s="25">
        <v>400</v>
      </c>
    </row>
    <row r="24" spans="1:12" s="55" customFormat="1" ht="18" customHeight="1" x14ac:dyDescent="0.25">
      <c r="A24" s="14" t="s">
        <v>234</v>
      </c>
      <c r="B24" s="56" t="s">
        <v>1498</v>
      </c>
      <c r="C24" s="96">
        <v>11.83</v>
      </c>
      <c r="D24" s="95">
        <v>0.02</v>
      </c>
      <c r="E24" s="137">
        <f t="shared" si="2"/>
        <v>24.22</v>
      </c>
      <c r="F24" s="18" t="s">
        <v>1495</v>
      </c>
      <c r="G24" s="19" t="s">
        <v>21</v>
      </c>
      <c r="H24" s="20" t="s">
        <v>22</v>
      </c>
      <c r="I24" s="19" t="s">
        <v>23</v>
      </c>
      <c r="J24" s="21" t="s">
        <v>1493</v>
      </c>
      <c r="K24" s="25">
        <v>21</v>
      </c>
      <c r="L24" s="25">
        <v>600</v>
      </c>
    </row>
    <row r="25" spans="1:12" s="55" customFormat="1" ht="18" customHeight="1" x14ac:dyDescent="0.25">
      <c r="A25" s="14" t="s">
        <v>234</v>
      </c>
      <c r="B25" s="56" t="s">
        <v>1499</v>
      </c>
      <c r="C25" s="96">
        <v>12.209999999999999</v>
      </c>
      <c r="D25" s="95">
        <v>0.02</v>
      </c>
      <c r="E25" s="137">
        <f t="shared" si="2"/>
        <v>24.675999999999998</v>
      </c>
      <c r="F25" s="18" t="s">
        <v>1497</v>
      </c>
      <c r="G25" s="19" t="s">
        <v>332</v>
      </c>
      <c r="H25" s="20" t="s">
        <v>363</v>
      </c>
      <c r="I25" s="19" t="s">
        <v>364</v>
      </c>
      <c r="J25" s="21" t="s">
        <v>1493</v>
      </c>
      <c r="K25" s="25">
        <v>15</v>
      </c>
      <c r="L25" s="25">
        <v>400</v>
      </c>
    </row>
    <row r="26" spans="1:12" s="55" customFormat="1" ht="18" customHeight="1" x14ac:dyDescent="0.25">
      <c r="A26" s="14" t="s">
        <v>234</v>
      </c>
      <c r="B26" s="56" t="s">
        <v>1500</v>
      </c>
      <c r="C26" s="96">
        <v>23.95</v>
      </c>
      <c r="D26" s="95">
        <v>0.04</v>
      </c>
      <c r="E26" s="137">
        <f>SUM(C26+D26)*1.2 + 12</f>
        <v>40.787999999999997</v>
      </c>
      <c r="F26" s="18" t="s">
        <v>1501</v>
      </c>
      <c r="G26" s="19" t="s">
        <v>1502</v>
      </c>
      <c r="H26" s="20" t="s">
        <v>74</v>
      </c>
      <c r="I26" s="19" t="s">
        <v>1490</v>
      </c>
      <c r="J26" s="21" t="s">
        <v>1493</v>
      </c>
      <c r="K26" s="22" t="s">
        <v>18</v>
      </c>
      <c r="L26" s="22" t="s">
        <v>18</v>
      </c>
    </row>
    <row r="27" spans="1:12" s="55" customFormat="1" ht="18" customHeight="1" x14ac:dyDescent="0.25">
      <c r="A27" s="14" t="s">
        <v>234</v>
      </c>
      <c r="B27" s="56" t="s">
        <v>1504</v>
      </c>
      <c r="C27" s="96">
        <v>23.39</v>
      </c>
      <c r="D27" s="95">
        <v>0.04</v>
      </c>
      <c r="E27" s="137">
        <f>SUM(C27+D27)*1.2 + 12</f>
        <v>40.116</v>
      </c>
      <c r="F27" s="18" t="s">
        <v>1505</v>
      </c>
      <c r="G27" s="19" t="s">
        <v>21</v>
      </c>
      <c r="H27" s="20" t="s">
        <v>74</v>
      </c>
      <c r="I27" s="19" t="s">
        <v>1490</v>
      </c>
      <c r="J27" s="21" t="s">
        <v>1503</v>
      </c>
      <c r="K27" s="22" t="s">
        <v>18</v>
      </c>
      <c r="L27" s="22" t="s">
        <v>18</v>
      </c>
    </row>
    <row r="28" spans="1:12" s="55" customFormat="1" ht="18" customHeight="1" x14ac:dyDescent="0.25">
      <c r="A28" s="14" t="s">
        <v>234</v>
      </c>
      <c r="B28" s="56" t="s">
        <v>1506</v>
      </c>
      <c r="C28" s="96">
        <v>11.52</v>
      </c>
      <c r="D28" s="95">
        <v>0.02</v>
      </c>
      <c r="E28" s="137">
        <f>SUM(C28+D28)*1.2 + 12</f>
        <v>25.847999999999999</v>
      </c>
      <c r="F28" s="18" t="s">
        <v>1507</v>
      </c>
      <c r="G28" s="19" t="s">
        <v>21</v>
      </c>
      <c r="H28" s="20" t="s">
        <v>22</v>
      </c>
      <c r="I28" s="19" t="s">
        <v>23</v>
      </c>
      <c r="J28" s="21" t="s">
        <v>1503</v>
      </c>
      <c r="K28" s="25">
        <v>15</v>
      </c>
      <c r="L28" s="25">
        <v>400</v>
      </c>
    </row>
    <row r="29" spans="1:12" s="55" customFormat="1" ht="18" customHeight="1" x14ac:dyDescent="0.25">
      <c r="A29" s="14" t="s">
        <v>234</v>
      </c>
      <c r="B29" s="56" t="s">
        <v>1508</v>
      </c>
      <c r="C29" s="96">
        <v>12.52</v>
      </c>
      <c r="D29" s="95">
        <v>0.02</v>
      </c>
      <c r="E29" s="137">
        <f>SUM(C29+D29)*1.2 + 12</f>
        <v>27.047999999999998</v>
      </c>
      <c r="F29" s="18" t="s">
        <v>1509</v>
      </c>
      <c r="G29" s="19" t="s">
        <v>332</v>
      </c>
      <c r="H29" s="20" t="s">
        <v>363</v>
      </c>
      <c r="I29" s="19" t="s">
        <v>364</v>
      </c>
      <c r="J29" s="21" t="s">
        <v>1503</v>
      </c>
      <c r="K29" s="25">
        <v>13</v>
      </c>
      <c r="L29" s="25">
        <v>300</v>
      </c>
    </row>
    <row r="30" spans="1:12" s="55" customFormat="1" ht="18" customHeight="1" x14ac:dyDescent="0.25">
      <c r="A30" s="14" t="s">
        <v>234</v>
      </c>
      <c r="B30" s="56" t="s">
        <v>1510</v>
      </c>
      <c r="C30" s="96">
        <v>10.889999999999999</v>
      </c>
      <c r="D30" s="95">
        <v>0.02</v>
      </c>
      <c r="E30" s="137">
        <f t="shared" si="2"/>
        <v>23.091999999999999</v>
      </c>
      <c r="F30" s="18" t="s">
        <v>1507</v>
      </c>
      <c r="G30" s="19" t="s">
        <v>21</v>
      </c>
      <c r="H30" s="20" t="s">
        <v>22</v>
      </c>
      <c r="I30" s="19" t="s">
        <v>23</v>
      </c>
      <c r="J30" s="21" t="s">
        <v>1503</v>
      </c>
      <c r="K30" s="25">
        <v>15</v>
      </c>
      <c r="L30" s="25">
        <v>400</v>
      </c>
    </row>
    <row r="31" spans="1:12" s="55" customFormat="1" ht="18" customHeight="1" x14ac:dyDescent="0.25">
      <c r="A31" s="14" t="s">
        <v>234</v>
      </c>
      <c r="B31" s="56" t="s">
        <v>1511</v>
      </c>
      <c r="C31" s="96">
        <v>11.83</v>
      </c>
      <c r="D31" s="95">
        <v>0.02</v>
      </c>
      <c r="E31" s="137">
        <f t="shared" si="2"/>
        <v>24.22</v>
      </c>
      <c r="F31" s="18" t="s">
        <v>1509</v>
      </c>
      <c r="G31" s="19" t="s">
        <v>332</v>
      </c>
      <c r="H31" s="20" t="s">
        <v>363</v>
      </c>
      <c r="I31" s="19" t="s">
        <v>364</v>
      </c>
      <c r="J31" s="21" t="s">
        <v>1503</v>
      </c>
      <c r="K31" s="25">
        <v>13</v>
      </c>
      <c r="L31" s="25">
        <v>300</v>
      </c>
    </row>
    <row r="32" spans="1:12" s="55" customFormat="1" ht="18" customHeight="1" x14ac:dyDescent="0.25">
      <c r="A32" s="14" t="s">
        <v>234</v>
      </c>
      <c r="B32" s="56" t="s">
        <v>1512</v>
      </c>
      <c r="C32" s="96">
        <v>6.3</v>
      </c>
      <c r="D32" s="95">
        <v>0.02</v>
      </c>
      <c r="E32" s="137">
        <f t="shared" si="0"/>
        <v>15.584</v>
      </c>
      <c r="F32" s="18" t="s">
        <v>1513</v>
      </c>
      <c r="G32" s="19" t="s">
        <v>21</v>
      </c>
      <c r="H32" s="20" t="s">
        <v>22</v>
      </c>
      <c r="I32" s="19" t="s">
        <v>23</v>
      </c>
      <c r="J32" s="21" t="s">
        <v>1514</v>
      </c>
      <c r="K32" s="25">
        <v>27</v>
      </c>
      <c r="L32" s="22" t="s">
        <v>18</v>
      </c>
    </row>
    <row r="33" spans="1:12" s="55" customFormat="1" ht="18" customHeight="1" x14ac:dyDescent="0.25">
      <c r="A33" s="14" t="s">
        <v>534</v>
      </c>
      <c r="B33" s="56" t="s">
        <v>1515</v>
      </c>
      <c r="C33" s="96">
        <v>7.35</v>
      </c>
      <c r="D33" s="95">
        <v>0.02</v>
      </c>
      <c r="E33" s="137">
        <f t="shared" si="0"/>
        <v>16.844000000000001</v>
      </c>
      <c r="F33" s="18" t="s">
        <v>1516</v>
      </c>
      <c r="G33" s="19" t="s">
        <v>21</v>
      </c>
      <c r="H33" s="20" t="s">
        <v>22</v>
      </c>
      <c r="I33" s="19" t="s">
        <v>23</v>
      </c>
      <c r="J33" s="21" t="s">
        <v>1517</v>
      </c>
      <c r="K33" s="25">
        <v>15</v>
      </c>
      <c r="L33" s="25">
        <v>410</v>
      </c>
    </row>
    <row r="34" spans="1:12" s="55" customFormat="1" ht="18" customHeight="1" x14ac:dyDescent="0.25">
      <c r="A34" s="14" t="s">
        <v>534</v>
      </c>
      <c r="B34" s="56" t="s">
        <v>1518</v>
      </c>
      <c r="C34" s="96">
        <v>8.4</v>
      </c>
      <c r="D34" s="95">
        <v>0.02</v>
      </c>
      <c r="E34" s="137">
        <f t="shared" si="0"/>
        <v>18.103999999999999</v>
      </c>
      <c r="F34" s="18" t="s">
        <v>1519</v>
      </c>
      <c r="G34" s="19" t="s">
        <v>332</v>
      </c>
      <c r="H34" s="20" t="s">
        <v>363</v>
      </c>
      <c r="I34" s="19" t="s">
        <v>364</v>
      </c>
      <c r="J34" s="21" t="s">
        <v>1517</v>
      </c>
      <c r="K34" s="22" t="s">
        <v>18</v>
      </c>
      <c r="L34" s="25">
        <v>140</v>
      </c>
    </row>
    <row r="35" spans="1:12" s="55" customFormat="1" ht="18" customHeight="1" x14ac:dyDescent="0.25">
      <c r="A35" s="14" t="s">
        <v>534</v>
      </c>
      <c r="B35" s="56" t="s">
        <v>1520</v>
      </c>
      <c r="C35" s="96">
        <v>6.3</v>
      </c>
      <c r="D35" s="95">
        <v>0.02</v>
      </c>
      <c r="E35" s="137">
        <f t="shared" si="0"/>
        <v>15.584</v>
      </c>
      <c r="F35" s="18" t="s">
        <v>1521</v>
      </c>
      <c r="G35" s="19" t="s">
        <v>21</v>
      </c>
      <c r="H35" s="20" t="s">
        <v>22</v>
      </c>
      <c r="I35" s="19" t="s">
        <v>23</v>
      </c>
      <c r="J35" s="21" t="s">
        <v>1522</v>
      </c>
      <c r="K35" s="25">
        <v>26</v>
      </c>
      <c r="L35" s="22" t="s">
        <v>18</v>
      </c>
    </row>
    <row r="36" spans="1:12" s="55" customFormat="1" ht="18" customHeight="1" x14ac:dyDescent="0.25">
      <c r="A36" s="14" t="s">
        <v>534</v>
      </c>
      <c r="B36" s="56" t="s">
        <v>1523</v>
      </c>
      <c r="C36" s="96">
        <v>7.35</v>
      </c>
      <c r="D36" s="95">
        <v>0.02</v>
      </c>
      <c r="E36" s="137">
        <f t="shared" si="0"/>
        <v>16.844000000000001</v>
      </c>
      <c r="F36" s="18" t="s">
        <v>1524</v>
      </c>
      <c r="G36" s="19" t="s">
        <v>332</v>
      </c>
      <c r="H36" s="20" t="s">
        <v>363</v>
      </c>
      <c r="I36" s="19" t="s">
        <v>364</v>
      </c>
      <c r="J36" s="21" t="s">
        <v>1522</v>
      </c>
      <c r="K36" s="25">
        <v>24</v>
      </c>
      <c r="L36" s="22" t="s">
        <v>18</v>
      </c>
    </row>
    <row r="37" spans="1:12" s="55" customFormat="1" ht="18" customHeight="1" x14ac:dyDescent="0.25">
      <c r="A37" s="14" t="s">
        <v>534</v>
      </c>
      <c r="B37" s="56" t="s">
        <v>1525</v>
      </c>
      <c r="C37" s="96">
        <v>3.78</v>
      </c>
      <c r="D37" s="95">
        <v>0.02</v>
      </c>
      <c r="E37" s="137">
        <f t="shared" si="0"/>
        <v>12.559999999999999</v>
      </c>
      <c r="F37" s="18" t="s">
        <v>1526</v>
      </c>
      <c r="G37" s="19" t="s">
        <v>21</v>
      </c>
      <c r="H37" s="20" t="s">
        <v>22</v>
      </c>
      <c r="I37" s="19" t="s">
        <v>23</v>
      </c>
      <c r="J37" s="21" t="s">
        <v>1527</v>
      </c>
      <c r="K37" s="25">
        <v>18</v>
      </c>
      <c r="L37" s="25">
        <v>536</v>
      </c>
    </row>
    <row r="38" spans="1:12" s="55" customFormat="1" ht="18" customHeight="1" x14ac:dyDescent="0.25">
      <c r="A38" s="14" t="s">
        <v>534</v>
      </c>
      <c r="B38" s="56" t="s">
        <v>1528</v>
      </c>
      <c r="C38" s="96">
        <v>3.88</v>
      </c>
      <c r="D38" s="95">
        <v>0.02</v>
      </c>
      <c r="E38" s="137">
        <f t="shared" si="0"/>
        <v>12.68</v>
      </c>
      <c r="F38" s="18" t="s">
        <v>1529</v>
      </c>
      <c r="G38" s="19" t="s">
        <v>332</v>
      </c>
      <c r="H38" s="20" t="s">
        <v>363</v>
      </c>
      <c r="I38" s="19" t="s">
        <v>364</v>
      </c>
      <c r="J38" s="21" t="s">
        <v>1527</v>
      </c>
      <c r="K38" s="22" t="s">
        <v>18</v>
      </c>
      <c r="L38" s="25">
        <v>500</v>
      </c>
    </row>
    <row r="39" spans="1:12" s="55" customFormat="1" ht="18" customHeight="1" x14ac:dyDescent="0.25">
      <c r="A39" s="14" t="s">
        <v>534</v>
      </c>
      <c r="B39" s="56" t="s">
        <v>1530</v>
      </c>
      <c r="C39" s="96">
        <v>5.67</v>
      </c>
      <c r="D39" s="95">
        <v>0.02</v>
      </c>
      <c r="E39" s="137">
        <f t="shared" si="0"/>
        <v>14.827999999999999</v>
      </c>
      <c r="F39" s="18" t="s">
        <v>1531</v>
      </c>
      <c r="G39" s="19" t="s">
        <v>332</v>
      </c>
      <c r="H39" s="20" t="s">
        <v>363</v>
      </c>
      <c r="I39" s="19" t="s">
        <v>364</v>
      </c>
      <c r="J39" s="21" t="s">
        <v>1532</v>
      </c>
      <c r="K39" s="25">
        <v>24</v>
      </c>
      <c r="L39" s="25">
        <v>500</v>
      </c>
    </row>
    <row r="40" spans="1:12" s="55" customFormat="1" ht="18" customHeight="1" x14ac:dyDescent="0.25">
      <c r="A40" s="14" t="s">
        <v>534</v>
      </c>
      <c r="B40" s="56" t="s">
        <v>1533</v>
      </c>
      <c r="C40" s="96">
        <v>2.95</v>
      </c>
      <c r="D40" s="95">
        <v>0.02</v>
      </c>
      <c r="E40" s="137">
        <f t="shared" si="0"/>
        <v>11.564</v>
      </c>
      <c r="F40" s="18" t="s">
        <v>1531</v>
      </c>
      <c r="G40" s="19" t="s">
        <v>21</v>
      </c>
      <c r="H40" s="20" t="s">
        <v>22</v>
      </c>
      <c r="I40" s="19" t="s">
        <v>23</v>
      </c>
      <c r="J40" s="21" t="s">
        <v>1534</v>
      </c>
      <c r="K40" s="25">
        <v>26</v>
      </c>
      <c r="L40" s="22" t="s">
        <v>18</v>
      </c>
    </row>
    <row r="41" spans="1:12" s="55" customFormat="1" ht="18" customHeight="1" x14ac:dyDescent="0.25">
      <c r="A41" s="14" t="s">
        <v>534</v>
      </c>
      <c r="B41" s="56" t="s">
        <v>1535</v>
      </c>
      <c r="C41" s="96">
        <v>3.33</v>
      </c>
      <c r="D41" s="95">
        <v>0.02</v>
      </c>
      <c r="E41" s="137">
        <f t="shared" si="0"/>
        <v>12.02</v>
      </c>
      <c r="F41" s="18" t="s">
        <v>1536</v>
      </c>
      <c r="G41" s="19" t="s">
        <v>332</v>
      </c>
      <c r="H41" s="20" t="s">
        <v>363</v>
      </c>
      <c r="I41" s="19" t="s">
        <v>364</v>
      </c>
      <c r="J41" s="21" t="s">
        <v>1537</v>
      </c>
      <c r="K41" s="25">
        <v>24</v>
      </c>
      <c r="L41" s="22" t="s">
        <v>18</v>
      </c>
    </row>
    <row r="42" spans="1:12" s="55" customFormat="1" ht="18" customHeight="1" x14ac:dyDescent="0.25">
      <c r="A42" s="14" t="s">
        <v>534</v>
      </c>
      <c r="B42" s="56" t="s">
        <v>1538</v>
      </c>
      <c r="C42" s="96">
        <v>2.95</v>
      </c>
      <c r="D42" s="95">
        <v>0.02</v>
      </c>
      <c r="E42" s="137">
        <f t="shared" si="0"/>
        <v>11.564</v>
      </c>
      <c r="F42" s="18" t="s">
        <v>1539</v>
      </c>
      <c r="G42" s="19" t="s">
        <v>21</v>
      </c>
      <c r="H42" s="20" t="s">
        <v>22</v>
      </c>
      <c r="I42" s="19" t="s">
        <v>23</v>
      </c>
      <c r="J42" s="21" t="s">
        <v>1540</v>
      </c>
      <c r="K42" s="25">
        <v>26</v>
      </c>
      <c r="L42" s="22" t="s">
        <v>18</v>
      </c>
    </row>
    <row r="43" spans="1:12" s="55" customFormat="1" ht="18" customHeight="1" x14ac:dyDescent="0.25">
      <c r="A43" s="14" t="s">
        <v>534</v>
      </c>
      <c r="B43" s="56" t="s">
        <v>1541</v>
      </c>
      <c r="C43" s="96">
        <v>3.33</v>
      </c>
      <c r="D43" s="95">
        <v>0.02</v>
      </c>
      <c r="E43" s="137">
        <f t="shared" si="0"/>
        <v>12.02</v>
      </c>
      <c r="F43" s="18" t="s">
        <v>1542</v>
      </c>
      <c r="G43" s="19" t="s">
        <v>332</v>
      </c>
      <c r="H43" s="20" t="s">
        <v>363</v>
      </c>
      <c r="I43" s="19" t="s">
        <v>364</v>
      </c>
      <c r="J43" s="21" t="s">
        <v>1540</v>
      </c>
      <c r="K43" s="25">
        <v>24</v>
      </c>
      <c r="L43" s="22" t="s">
        <v>18</v>
      </c>
    </row>
    <row r="44" spans="1:12" s="55" customFormat="1" ht="18" customHeight="1" x14ac:dyDescent="0.25">
      <c r="A44" s="14" t="s">
        <v>1160</v>
      </c>
      <c r="B44" s="56" t="s">
        <v>1543</v>
      </c>
      <c r="C44" s="96">
        <v>7.1099999999999994</v>
      </c>
      <c r="D44" s="95">
        <v>0.02</v>
      </c>
      <c r="E44" s="137">
        <f t="shared" si="0"/>
        <v>16.555999999999997</v>
      </c>
      <c r="F44" s="18" t="s">
        <v>1544</v>
      </c>
      <c r="G44" s="19" t="s">
        <v>332</v>
      </c>
      <c r="H44" s="20" t="s">
        <v>363</v>
      </c>
      <c r="I44" s="19" t="s">
        <v>364</v>
      </c>
      <c r="J44" s="21" t="s">
        <v>1545</v>
      </c>
      <c r="K44" s="25">
        <v>5</v>
      </c>
      <c r="L44" s="22" t="s">
        <v>18</v>
      </c>
    </row>
    <row r="45" spans="1:12" s="55" customFormat="1" ht="18" customHeight="1" x14ac:dyDescent="0.25">
      <c r="A45" s="14" t="s">
        <v>1160</v>
      </c>
      <c r="B45" s="56" t="s">
        <v>1546</v>
      </c>
      <c r="C45" s="96">
        <v>18.919999999999998</v>
      </c>
      <c r="D45" s="95">
        <v>0.02</v>
      </c>
      <c r="E45" s="137">
        <f>SUM(C45+D45)*1.2 + 12</f>
        <v>34.727999999999994</v>
      </c>
      <c r="F45" s="18" t="s">
        <v>1547</v>
      </c>
      <c r="G45" s="19" t="s">
        <v>21</v>
      </c>
      <c r="H45" s="20" t="s">
        <v>22</v>
      </c>
      <c r="I45" s="19" t="s">
        <v>23</v>
      </c>
      <c r="J45" s="21" t="s">
        <v>1548</v>
      </c>
      <c r="K45" s="25">
        <v>22</v>
      </c>
      <c r="L45" s="25">
        <v>700</v>
      </c>
    </row>
    <row r="46" spans="1:12" s="55" customFormat="1" ht="18" customHeight="1" x14ac:dyDescent="0.25">
      <c r="A46" s="14" t="s">
        <v>1160</v>
      </c>
      <c r="B46" s="56" t="s">
        <v>1549</v>
      </c>
      <c r="C46" s="96">
        <v>19.87</v>
      </c>
      <c r="D46" s="95">
        <v>0.02</v>
      </c>
      <c r="E46" s="137">
        <f>SUM(C46+D46)*1.2 + 12</f>
        <v>35.867999999999995</v>
      </c>
      <c r="F46" s="18" t="s">
        <v>1550</v>
      </c>
      <c r="G46" s="19" t="s">
        <v>332</v>
      </c>
      <c r="H46" s="20" t="s">
        <v>363</v>
      </c>
      <c r="I46" s="19" t="s">
        <v>364</v>
      </c>
      <c r="J46" s="21" t="s">
        <v>1548</v>
      </c>
      <c r="K46" s="25">
        <v>20</v>
      </c>
      <c r="L46" s="25">
        <v>500</v>
      </c>
    </row>
    <row r="47" spans="1:12" s="55" customFormat="1" ht="18" customHeight="1" x14ac:dyDescent="0.25">
      <c r="A47" s="14" t="s">
        <v>1160</v>
      </c>
      <c r="B47" s="56" t="s">
        <v>1551</v>
      </c>
      <c r="C47" s="96">
        <v>11.83</v>
      </c>
      <c r="D47" s="95">
        <v>0.02</v>
      </c>
      <c r="E47" s="137">
        <f>SUM(C47+D47)*1.2 + 12</f>
        <v>26.22</v>
      </c>
      <c r="F47" s="18" t="s">
        <v>1552</v>
      </c>
      <c r="G47" s="19" t="s">
        <v>21</v>
      </c>
      <c r="H47" s="20" t="s">
        <v>22</v>
      </c>
      <c r="I47" s="19" t="s">
        <v>23</v>
      </c>
      <c r="J47" s="21" t="s">
        <v>1553</v>
      </c>
      <c r="K47" s="25">
        <v>25</v>
      </c>
      <c r="L47" s="25">
        <v>500</v>
      </c>
    </row>
    <row r="48" spans="1:12" s="55" customFormat="1" ht="18" customHeight="1" x14ac:dyDescent="0.25">
      <c r="A48" s="14" t="s">
        <v>1160</v>
      </c>
      <c r="B48" s="56" t="s">
        <v>1554</v>
      </c>
      <c r="C48" s="96">
        <v>8.43</v>
      </c>
      <c r="D48" s="95">
        <v>0.02</v>
      </c>
      <c r="E48" s="137">
        <f>SUM(C48+D48)*1.2 + 10</f>
        <v>20.14</v>
      </c>
      <c r="F48" s="18" t="s">
        <v>1555</v>
      </c>
      <c r="G48" s="19" t="s">
        <v>332</v>
      </c>
      <c r="H48" s="20" t="s">
        <v>363</v>
      </c>
      <c r="I48" s="19" t="s">
        <v>364</v>
      </c>
      <c r="J48" s="21" t="s">
        <v>1556</v>
      </c>
      <c r="K48" s="25">
        <v>15</v>
      </c>
      <c r="L48" s="25">
        <v>480</v>
      </c>
    </row>
    <row r="49" spans="1:12" s="55" customFormat="1" ht="18" customHeight="1" x14ac:dyDescent="0.25">
      <c r="A49" s="14" t="s">
        <v>1160</v>
      </c>
      <c r="B49" s="56" t="s">
        <v>1557</v>
      </c>
      <c r="C49" s="96">
        <v>8.43</v>
      </c>
      <c r="D49" s="95">
        <v>0.02</v>
      </c>
      <c r="E49" s="137">
        <f>SUM(C49+D49)*1.2 + 10</f>
        <v>20.14</v>
      </c>
      <c r="F49" s="18" t="s">
        <v>1558</v>
      </c>
      <c r="G49" s="19" t="s">
        <v>332</v>
      </c>
      <c r="H49" s="20" t="s">
        <v>363</v>
      </c>
      <c r="I49" s="19" t="s">
        <v>364</v>
      </c>
      <c r="J49" s="21" t="s">
        <v>1559</v>
      </c>
      <c r="K49" s="25">
        <v>30</v>
      </c>
      <c r="L49" s="25">
        <v>690</v>
      </c>
    </row>
    <row r="50" spans="1:12" s="55" customFormat="1" ht="18" customHeight="1" x14ac:dyDescent="0.25">
      <c r="A50" s="14" t="s">
        <v>1160</v>
      </c>
      <c r="B50" s="56" t="s">
        <v>1560</v>
      </c>
      <c r="C50" s="96">
        <v>5.6</v>
      </c>
      <c r="D50" s="95">
        <v>0.02</v>
      </c>
      <c r="E50" s="137">
        <f t="shared" si="0"/>
        <v>14.744</v>
      </c>
      <c r="F50" s="18" t="s">
        <v>1561</v>
      </c>
      <c r="G50" s="19" t="s">
        <v>21</v>
      </c>
      <c r="H50" s="20" t="s">
        <v>22</v>
      </c>
      <c r="I50" s="19" t="s">
        <v>23</v>
      </c>
      <c r="J50" s="21" t="s">
        <v>1562</v>
      </c>
      <c r="K50" s="25">
        <v>28</v>
      </c>
      <c r="L50" s="25">
        <v>455</v>
      </c>
    </row>
    <row r="51" spans="1:12" s="55" customFormat="1" ht="18" customHeight="1" x14ac:dyDescent="0.25">
      <c r="A51" s="14" t="s">
        <v>1160</v>
      </c>
      <c r="B51" s="56" t="s">
        <v>1563</v>
      </c>
      <c r="C51" s="96">
        <v>7.1099999999999994</v>
      </c>
      <c r="D51" s="95">
        <v>0.02</v>
      </c>
      <c r="E51" s="137">
        <f t="shared" si="0"/>
        <v>16.555999999999997</v>
      </c>
      <c r="F51" s="18" t="s">
        <v>1564</v>
      </c>
      <c r="G51" s="19" t="s">
        <v>21</v>
      </c>
      <c r="H51" s="20" t="s">
        <v>22</v>
      </c>
      <c r="I51" s="19" t="s">
        <v>23</v>
      </c>
      <c r="J51" s="21" t="s">
        <v>1565</v>
      </c>
      <c r="K51" s="25">
        <v>19</v>
      </c>
      <c r="L51" s="25">
        <v>550</v>
      </c>
    </row>
    <row r="52" spans="1:12" s="55" customFormat="1" ht="18" customHeight="1" x14ac:dyDescent="0.25">
      <c r="A52" s="14" t="s">
        <v>1160</v>
      </c>
      <c r="B52" s="56" t="s">
        <v>1566</v>
      </c>
      <c r="C52" s="96">
        <v>9</v>
      </c>
      <c r="D52" s="95">
        <v>0.02</v>
      </c>
      <c r="E52" s="137">
        <f>SUM(C52+D52)*1.2 + 9</f>
        <v>19.823999999999998</v>
      </c>
      <c r="F52" s="18" t="s">
        <v>1567</v>
      </c>
      <c r="G52" s="19" t="s">
        <v>332</v>
      </c>
      <c r="H52" s="20" t="s">
        <v>363</v>
      </c>
      <c r="I52" s="19" t="s">
        <v>364</v>
      </c>
      <c r="J52" s="21" t="s">
        <v>1565</v>
      </c>
      <c r="K52" s="25">
        <v>18</v>
      </c>
      <c r="L52" s="25">
        <v>600</v>
      </c>
    </row>
    <row r="53" spans="1:12" s="55" customFormat="1" ht="18" customHeight="1" x14ac:dyDescent="0.25">
      <c r="A53" s="14" t="s">
        <v>1160</v>
      </c>
      <c r="B53" s="56" t="s">
        <v>1568</v>
      </c>
      <c r="C53" s="96">
        <v>7.1099999999999994</v>
      </c>
      <c r="D53" s="95">
        <v>0.02</v>
      </c>
      <c r="E53" s="137">
        <f t="shared" si="0"/>
        <v>16.555999999999997</v>
      </c>
      <c r="F53" s="18" t="s">
        <v>1569</v>
      </c>
      <c r="G53" s="19" t="s">
        <v>21</v>
      </c>
      <c r="H53" s="20" t="s">
        <v>22</v>
      </c>
      <c r="I53" s="19" t="s">
        <v>23</v>
      </c>
      <c r="J53" s="21" t="s">
        <v>1570</v>
      </c>
      <c r="K53" s="25">
        <v>10</v>
      </c>
      <c r="L53" s="25">
        <v>220</v>
      </c>
    </row>
    <row r="54" spans="1:12" s="55" customFormat="1" ht="18" customHeight="1" x14ac:dyDescent="0.25">
      <c r="A54" s="14" t="s">
        <v>1160</v>
      </c>
      <c r="B54" s="56" t="s">
        <v>1571</v>
      </c>
      <c r="C54" s="96">
        <v>9</v>
      </c>
      <c r="D54" s="95">
        <v>0.02</v>
      </c>
      <c r="E54" s="137">
        <f>SUM(C54+D54)*1.2 + 9</f>
        <v>19.823999999999998</v>
      </c>
      <c r="F54" s="18" t="s">
        <v>1572</v>
      </c>
      <c r="G54" s="19" t="s">
        <v>332</v>
      </c>
      <c r="H54" s="20" t="s">
        <v>363</v>
      </c>
      <c r="I54" s="19" t="s">
        <v>364</v>
      </c>
      <c r="J54" s="21" t="s">
        <v>1573</v>
      </c>
      <c r="K54" s="25">
        <v>8</v>
      </c>
      <c r="L54" s="25">
        <v>190</v>
      </c>
    </row>
    <row r="55" spans="1:12" s="55" customFormat="1" ht="18" customHeight="1" x14ac:dyDescent="0.25">
      <c r="A55" s="14" t="s">
        <v>1160</v>
      </c>
      <c r="B55" s="56" t="s">
        <v>1574</v>
      </c>
      <c r="C55" s="96">
        <v>4.2699999999999996</v>
      </c>
      <c r="D55" s="95">
        <v>0.02</v>
      </c>
      <c r="E55" s="137">
        <f t="shared" si="0"/>
        <v>13.148</v>
      </c>
      <c r="F55" s="18" t="s">
        <v>1575</v>
      </c>
      <c r="G55" s="19" t="s">
        <v>21</v>
      </c>
      <c r="H55" s="20" t="s">
        <v>22</v>
      </c>
      <c r="I55" s="19" t="s">
        <v>23</v>
      </c>
      <c r="J55" s="21" t="s">
        <v>1576</v>
      </c>
      <c r="K55" s="25">
        <v>40</v>
      </c>
      <c r="L55" s="25">
        <v>650</v>
      </c>
    </row>
    <row r="56" spans="1:12" s="55" customFormat="1" ht="18" customHeight="1" x14ac:dyDescent="0.25">
      <c r="A56" s="14" t="s">
        <v>1160</v>
      </c>
      <c r="B56" s="56" t="s">
        <v>1577</v>
      </c>
      <c r="C56" s="96">
        <v>18</v>
      </c>
      <c r="D56" s="95">
        <v>0.04</v>
      </c>
      <c r="E56" s="137">
        <f>SUM(C56+D56)*1.2 + 14</f>
        <v>35.647999999999996</v>
      </c>
      <c r="F56" s="18" t="s">
        <v>1578</v>
      </c>
      <c r="G56" s="19" t="s">
        <v>1502</v>
      </c>
      <c r="H56" s="20" t="s">
        <v>74</v>
      </c>
      <c r="I56" s="19" t="s">
        <v>1490</v>
      </c>
      <c r="J56" s="21" t="s">
        <v>1579</v>
      </c>
      <c r="K56" s="22" t="s">
        <v>18</v>
      </c>
      <c r="L56" s="22" t="s">
        <v>18</v>
      </c>
    </row>
    <row r="57" spans="1:12" s="55" customFormat="1" ht="18" customHeight="1" x14ac:dyDescent="0.25">
      <c r="A57" s="14" t="s">
        <v>1160</v>
      </c>
      <c r="B57" s="56" t="s">
        <v>1580</v>
      </c>
      <c r="C57" s="96">
        <v>8.7099999999999991</v>
      </c>
      <c r="D57" s="95">
        <v>0.02</v>
      </c>
      <c r="E57" s="137">
        <f>SUM(C57+D57)*1.2 + 9</f>
        <v>19.475999999999999</v>
      </c>
      <c r="F57" s="18" t="s">
        <v>1581</v>
      </c>
      <c r="G57" s="19" t="s">
        <v>21</v>
      </c>
      <c r="H57" s="20" t="s">
        <v>22</v>
      </c>
      <c r="I57" s="19" t="s">
        <v>23</v>
      </c>
      <c r="J57" s="21" t="s">
        <v>1579</v>
      </c>
      <c r="K57" s="25">
        <v>16</v>
      </c>
      <c r="L57" s="25">
        <v>700</v>
      </c>
    </row>
    <row r="58" spans="1:12" s="55" customFormat="1" ht="18" customHeight="1" x14ac:dyDescent="0.25">
      <c r="A58" s="14" t="s">
        <v>1160</v>
      </c>
      <c r="B58" s="56" t="s">
        <v>1582</v>
      </c>
      <c r="C58" s="96">
        <v>9.379999999999999</v>
      </c>
      <c r="D58" s="95">
        <v>0.02</v>
      </c>
      <c r="E58" s="137">
        <f>SUM(C58+D58)*1.2 + 9</f>
        <v>20.279999999999998</v>
      </c>
      <c r="F58" s="18" t="s">
        <v>1583</v>
      </c>
      <c r="G58" s="19" t="s">
        <v>332</v>
      </c>
      <c r="H58" s="20" t="s">
        <v>363</v>
      </c>
      <c r="I58" s="19" t="s">
        <v>364</v>
      </c>
      <c r="J58" s="21" t="s">
        <v>1579</v>
      </c>
      <c r="K58" s="25">
        <v>21</v>
      </c>
      <c r="L58" s="25">
        <v>600</v>
      </c>
    </row>
    <row r="59" spans="1:12" s="55" customFormat="1" ht="18" customHeight="1" x14ac:dyDescent="0.25">
      <c r="A59" s="14" t="s">
        <v>1160</v>
      </c>
      <c r="B59" s="56" t="s">
        <v>1584</v>
      </c>
      <c r="C59" s="96">
        <v>19.04</v>
      </c>
      <c r="D59" s="95">
        <v>0.04</v>
      </c>
      <c r="E59" s="137">
        <f>SUM(C59+D59)*1.2 + 9</f>
        <v>31.895999999999997</v>
      </c>
      <c r="F59" s="18" t="s">
        <v>1585</v>
      </c>
      <c r="G59" s="19" t="s">
        <v>14</v>
      </c>
      <c r="H59" s="20" t="s">
        <v>74</v>
      </c>
      <c r="I59" s="19" t="s">
        <v>1490</v>
      </c>
      <c r="J59" s="21" t="s">
        <v>1586</v>
      </c>
      <c r="K59" s="22" t="s">
        <v>18</v>
      </c>
      <c r="L59" s="22" t="s">
        <v>18</v>
      </c>
    </row>
    <row r="60" spans="1:12" s="55" customFormat="1" ht="18" customHeight="1" x14ac:dyDescent="0.25">
      <c r="A60" s="14" t="s">
        <v>1160</v>
      </c>
      <c r="B60" s="56" t="s">
        <v>1587</v>
      </c>
      <c r="C60" s="96">
        <v>9.92</v>
      </c>
      <c r="D60" s="95">
        <v>0.02</v>
      </c>
      <c r="E60" s="137">
        <f>SUM(C60+D60)*1.2 + 10</f>
        <v>21.927999999999997</v>
      </c>
      <c r="F60" s="18" t="s">
        <v>1588</v>
      </c>
      <c r="G60" s="19" t="s">
        <v>21</v>
      </c>
      <c r="H60" s="20" t="s">
        <v>22</v>
      </c>
      <c r="I60" s="19" t="s">
        <v>23</v>
      </c>
      <c r="J60" s="21" t="s">
        <v>1586</v>
      </c>
      <c r="K60" s="25">
        <v>15</v>
      </c>
      <c r="L60" s="25">
        <v>700</v>
      </c>
    </row>
    <row r="61" spans="1:12" s="55" customFormat="1" ht="18" customHeight="1" x14ac:dyDescent="0.25">
      <c r="A61" s="14" t="s">
        <v>1160</v>
      </c>
      <c r="B61" s="56" t="s">
        <v>1589</v>
      </c>
      <c r="C61" s="96">
        <v>10.219999999999999</v>
      </c>
      <c r="D61" s="95">
        <v>0.02</v>
      </c>
      <c r="E61" s="137">
        <f>SUM(C61+D61)*1.2 + 10</f>
        <v>22.287999999999997</v>
      </c>
      <c r="F61" s="18" t="s">
        <v>1590</v>
      </c>
      <c r="G61" s="19" t="s">
        <v>332</v>
      </c>
      <c r="H61" s="20" t="s">
        <v>363</v>
      </c>
      <c r="I61" s="19" t="s">
        <v>364</v>
      </c>
      <c r="J61" s="21" t="s">
        <v>1586</v>
      </c>
      <c r="K61" s="22" t="s">
        <v>18</v>
      </c>
      <c r="L61" s="25">
        <v>500</v>
      </c>
    </row>
    <row r="62" spans="1:12" s="55" customFormat="1" ht="18" customHeight="1" x14ac:dyDescent="0.25">
      <c r="A62" s="14" t="s">
        <v>1160</v>
      </c>
      <c r="B62" s="56" t="s">
        <v>1591</v>
      </c>
      <c r="C62" s="96">
        <v>8.19</v>
      </c>
      <c r="D62" s="95">
        <v>0.02</v>
      </c>
      <c r="E62" s="137">
        <f>SUM(C62+D62)*1.2 + 9</f>
        <v>18.851999999999997</v>
      </c>
      <c r="F62" s="18" t="s">
        <v>1588</v>
      </c>
      <c r="G62" s="19" t="s">
        <v>21</v>
      </c>
      <c r="H62" s="20" t="s">
        <v>22</v>
      </c>
      <c r="I62" s="19" t="s">
        <v>23</v>
      </c>
      <c r="J62" s="21" t="s">
        <v>1586</v>
      </c>
      <c r="K62" s="25">
        <v>15</v>
      </c>
      <c r="L62" s="25">
        <v>700</v>
      </c>
    </row>
    <row r="63" spans="1:12" s="55" customFormat="1" ht="18" customHeight="1" x14ac:dyDescent="0.25">
      <c r="A63" s="14" t="s">
        <v>1160</v>
      </c>
      <c r="B63" s="56" t="s">
        <v>1592</v>
      </c>
      <c r="C63" s="96">
        <v>9.19</v>
      </c>
      <c r="D63" s="95">
        <v>0.02</v>
      </c>
      <c r="E63" s="137">
        <f>SUM(C63+D63)*1.2 + 9</f>
        <v>20.052</v>
      </c>
      <c r="F63" s="18" t="s">
        <v>1590</v>
      </c>
      <c r="G63" s="19" t="s">
        <v>332</v>
      </c>
      <c r="H63" s="20" t="s">
        <v>363</v>
      </c>
      <c r="I63" s="19" t="s">
        <v>364</v>
      </c>
      <c r="J63" s="21" t="s">
        <v>1586</v>
      </c>
      <c r="K63" s="22" t="s">
        <v>18</v>
      </c>
      <c r="L63" s="25">
        <v>500</v>
      </c>
    </row>
    <row r="64" spans="1:12" s="55" customFormat="1" ht="18" customHeight="1" x14ac:dyDescent="0.25">
      <c r="A64" s="14" t="s">
        <v>1160</v>
      </c>
      <c r="B64" s="56" t="s">
        <v>1593</v>
      </c>
      <c r="C64" s="96">
        <v>24.52</v>
      </c>
      <c r="D64" s="95">
        <v>0.04</v>
      </c>
      <c r="E64" s="137">
        <f>SUM(C64+D64)*1.2 + 12</f>
        <v>41.471999999999994</v>
      </c>
      <c r="F64" s="18" t="s">
        <v>1594</v>
      </c>
      <c r="G64" s="19" t="s">
        <v>14</v>
      </c>
      <c r="H64" s="20" t="s">
        <v>74</v>
      </c>
      <c r="I64" s="19" t="s">
        <v>1490</v>
      </c>
      <c r="J64" s="21" t="s">
        <v>1595</v>
      </c>
      <c r="K64" s="22" t="s">
        <v>18</v>
      </c>
      <c r="L64" s="22" t="s">
        <v>18</v>
      </c>
    </row>
    <row r="65" spans="1:12" s="55" customFormat="1" ht="18" customHeight="1" x14ac:dyDescent="0.25">
      <c r="A65" s="14" t="s">
        <v>1160</v>
      </c>
      <c r="B65" s="56" t="s">
        <v>1596</v>
      </c>
      <c r="C65" s="96">
        <v>11.83</v>
      </c>
      <c r="D65" s="95">
        <v>0.02</v>
      </c>
      <c r="E65" s="137">
        <f>SUM(C65+D65)*1.2 + 10</f>
        <v>24.22</v>
      </c>
      <c r="F65" s="18" t="s">
        <v>1597</v>
      </c>
      <c r="G65" s="19" t="s">
        <v>21</v>
      </c>
      <c r="H65" s="20" t="s">
        <v>22</v>
      </c>
      <c r="I65" s="19" t="s">
        <v>23</v>
      </c>
      <c r="J65" s="21" t="s">
        <v>1595</v>
      </c>
      <c r="K65" s="25">
        <v>22</v>
      </c>
      <c r="L65" s="25">
        <v>700</v>
      </c>
    </row>
    <row r="66" spans="1:12" s="55" customFormat="1" ht="18" customHeight="1" x14ac:dyDescent="0.25">
      <c r="A66" s="14" t="s">
        <v>1160</v>
      </c>
      <c r="B66" s="56" t="s">
        <v>1598</v>
      </c>
      <c r="C66" s="96">
        <v>12.78</v>
      </c>
      <c r="D66" s="95">
        <v>0.02</v>
      </c>
      <c r="E66" s="137">
        <f>SUM(C66+D66)*1.2 + 10</f>
        <v>25.36</v>
      </c>
      <c r="F66" s="18" t="s">
        <v>1599</v>
      </c>
      <c r="G66" s="19" t="s">
        <v>332</v>
      </c>
      <c r="H66" s="20" t="s">
        <v>363</v>
      </c>
      <c r="I66" s="19" t="s">
        <v>364</v>
      </c>
      <c r="J66" s="21" t="s">
        <v>1595</v>
      </c>
      <c r="K66" s="25">
        <v>20</v>
      </c>
      <c r="L66" s="25">
        <v>500</v>
      </c>
    </row>
    <row r="67" spans="1:12" s="55" customFormat="1" ht="18" customHeight="1" x14ac:dyDescent="0.25">
      <c r="A67" s="14" t="s">
        <v>1160</v>
      </c>
      <c r="B67" s="56" t="s">
        <v>1600</v>
      </c>
      <c r="C67" s="96">
        <v>29.619999999999997</v>
      </c>
      <c r="D67" s="95">
        <v>0.04</v>
      </c>
      <c r="E67" s="137">
        <f>SUM(C67+D67)*1.2 + 14</f>
        <v>49.591999999999992</v>
      </c>
      <c r="F67" s="18" t="s">
        <v>1601</v>
      </c>
      <c r="G67" s="19" t="s">
        <v>14</v>
      </c>
      <c r="H67" s="20" t="s">
        <v>74</v>
      </c>
      <c r="I67" s="19" t="s">
        <v>1490</v>
      </c>
      <c r="J67" s="21" t="s">
        <v>1602</v>
      </c>
      <c r="K67" s="22" t="s">
        <v>18</v>
      </c>
      <c r="L67" s="22" t="s">
        <v>18</v>
      </c>
    </row>
    <row r="68" spans="1:12" s="55" customFormat="1" ht="18" customHeight="1" x14ac:dyDescent="0.25">
      <c r="A68" s="14" t="s">
        <v>1160</v>
      </c>
      <c r="B68" s="56" t="s">
        <v>1603</v>
      </c>
      <c r="C68" s="96">
        <v>14.67</v>
      </c>
      <c r="D68" s="95">
        <v>0.02</v>
      </c>
      <c r="E68" s="137">
        <f>SUM(C68+D68)*1.2 + 12</f>
        <v>29.628</v>
      </c>
      <c r="F68" s="18" t="s">
        <v>1604</v>
      </c>
      <c r="G68" s="19" t="s">
        <v>21</v>
      </c>
      <c r="H68" s="20" t="s">
        <v>22</v>
      </c>
      <c r="I68" s="19" t="s">
        <v>23</v>
      </c>
      <c r="J68" s="21" t="s">
        <v>1602</v>
      </c>
      <c r="K68" s="25">
        <v>22</v>
      </c>
      <c r="L68" s="25">
        <v>700</v>
      </c>
    </row>
    <row r="69" spans="1:12" s="55" customFormat="1" ht="18" customHeight="1" x14ac:dyDescent="0.25">
      <c r="A69" s="14" t="s">
        <v>1160</v>
      </c>
      <c r="B69" s="56" t="s">
        <v>1605</v>
      </c>
      <c r="C69" s="96">
        <v>15.049999999999999</v>
      </c>
      <c r="D69" s="95">
        <v>0.02</v>
      </c>
      <c r="E69" s="137">
        <f>SUM(C69+D69)*1.2 + 12</f>
        <v>30.083999999999996</v>
      </c>
      <c r="F69" s="18" t="s">
        <v>1606</v>
      </c>
      <c r="G69" s="19" t="s">
        <v>332</v>
      </c>
      <c r="H69" s="20" t="s">
        <v>363</v>
      </c>
      <c r="I69" s="19" t="s">
        <v>364</v>
      </c>
      <c r="J69" s="21" t="s">
        <v>1602</v>
      </c>
      <c r="K69" s="25">
        <v>20</v>
      </c>
      <c r="L69" s="25">
        <v>500</v>
      </c>
    </row>
    <row r="70" spans="1:12" s="55" customFormat="1" ht="18" customHeight="1" x14ac:dyDescent="0.25">
      <c r="A70" s="14" t="s">
        <v>1160</v>
      </c>
      <c r="B70" s="56" t="s">
        <v>1607</v>
      </c>
      <c r="C70" s="96">
        <v>25.279999999999998</v>
      </c>
      <c r="D70" s="95">
        <v>0.04</v>
      </c>
      <c r="E70" s="137">
        <f>SUM(C70+D70)*1.2 + 14</f>
        <v>44.383999999999993</v>
      </c>
      <c r="F70" s="18" t="s">
        <v>1608</v>
      </c>
      <c r="G70" s="19"/>
      <c r="H70" s="20" t="s">
        <v>74</v>
      </c>
      <c r="I70" s="19" t="s">
        <v>1490</v>
      </c>
      <c r="J70" s="21" t="s">
        <v>1609</v>
      </c>
      <c r="K70" s="22" t="s">
        <v>18</v>
      </c>
      <c r="L70" s="22" t="s">
        <v>18</v>
      </c>
    </row>
    <row r="71" spans="1:12" s="55" customFormat="1" ht="18" customHeight="1" x14ac:dyDescent="0.25">
      <c r="A71" s="14" t="s">
        <v>1160</v>
      </c>
      <c r="B71" s="56" t="s">
        <v>1610</v>
      </c>
      <c r="C71" s="96">
        <v>12.209999999999999</v>
      </c>
      <c r="D71" s="95">
        <v>0.02</v>
      </c>
      <c r="E71" s="137">
        <f>SUM(C71+D71)*1.2 + 12</f>
        <v>26.675999999999998</v>
      </c>
      <c r="F71" s="18" t="s">
        <v>1611</v>
      </c>
      <c r="G71" s="19" t="s">
        <v>21</v>
      </c>
      <c r="H71" s="20" t="s">
        <v>22</v>
      </c>
      <c r="I71" s="19" t="s">
        <v>23</v>
      </c>
      <c r="J71" s="21" t="s">
        <v>1609</v>
      </c>
      <c r="K71" s="25">
        <v>22</v>
      </c>
      <c r="L71" s="25">
        <v>700</v>
      </c>
    </row>
    <row r="72" spans="1:12" s="55" customFormat="1" ht="18" customHeight="1" x14ac:dyDescent="0.25">
      <c r="A72" s="14" t="s">
        <v>1160</v>
      </c>
      <c r="B72" s="56" t="s">
        <v>1612</v>
      </c>
      <c r="C72" s="96">
        <v>13.16</v>
      </c>
      <c r="D72" s="95">
        <v>0.02</v>
      </c>
      <c r="E72" s="137">
        <f>SUM(C72+D72)*1.2 + 12</f>
        <v>27.815999999999999</v>
      </c>
      <c r="F72" s="18" t="s">
        <v>1613</v>
      </c>
      <c r="G72" s="19" t="s">
        <v>332</v>
      </c>
      <c r="H72" s="20" t="s">
        <v>363</v>
      </c>
      <c r="I72" s="19" t="s">
        <v>364</v>
      </c>
      <c r="J72" s="21" t="s">
        <v>1609</v>
      </c>
      <c r="K72" s="25">
        <v>20</v>
      </c>
      <c r="L72" s="25">
        <v>500</v>
      </c>
    </row>
    <row r="73" spans="1:12" s="55" customFormat="1" ht="18" customHeight="1" x14ac:dyDescent="0.25">
      <c r="A73" s="14" t="s">
        <v>1160</v>
      </c>
      <c r="B73" s="56" t="s">
        <v>1614</v>
      </c>
      <c r="C73" s="96">
        <v>4.6499999999999995</v>
      </c>
      <c r="D73" s="95">
        <v>0.02</v>
      </c>
      <c r="E73" s="137">
        <f t="shared" ref="E73:E105" si="3">SUM(C73+D73)*1.2 + 8</f>
        <v>13.603999999999999</v>
      </c>
      <c r="F73" s="18" t="s">
        <v>1615</v>
      </c>
      <c r="G73" s="19" t="s">
        <v>21</v>
      </c>
      <c r="H73" s="20" t="s">
        <v>22</v>
      </c>
      <c r="I73" s="19" t="s">
        <v>23</v>
      </c>
      <c r="J73" s="21" t="s">
        <v>1616</v>
      </c>
      <c r="K73" s="25">
        <v>9</v>
      </c>
      <c r="L73" s="25">
        <v>250</v>
      </c>
    </row>
    <row r="74" spans="1:12" s="55" customFormat="1" ht="18" customHeight="1" x14ac:dyDescent="0.25">
      <c r="A74" s="14" t="s">
        <v>1160</v>
      </c>
      <c r="B74" s="56" t="s">
        <v>1617</v>
      </c>
      <c r="C74" s="96">
        <v>5.22</v>
      </c>
      <c r="D74" s="95">
        <v>0.02</v>
      </c>
      <c r="E74" s="137">
        <f t="shared" si="3"/>
        <v>14.288</v>
      </c>
      <c r="F74" s="18" t="s">
        <v>1618</v>
      </c>
      <c r="G74" s="19" t="s">
        <v>332</v>
      </c>
      <c r="H74" s="20" t="s">
        <v>363</v>
      </c>
      <c r="I74" s="19" t="s">
        <v>364</v>
      </c>
      <c r="J74" s="21" t="s">
        <v>1619</v>
      </c>
      <c r="K74" s="25">
        <v>12</v>
      </c>
      <c r="L74" s="25">
        <v>450</v>
      </c>
    </row>
    <row r="75" spans="1:12" s="55" customFormat="1" ht="18" customHeight="1" x14ac:dyDescent="0.25">
      <c r="A75" s="14" t="s">
        <v>1160</v>
      </c>
      <c r="B75" s="56" t="s">
        <v>1620</v>
      </c>
      <c r="C75" s="96">
        <v>4.0799999999999992</v>
      </c>
      <c r="D75" s="95">
        <v>0.02</v>
      </c>
      <c r="E75" s="137">
        <f t="shared" si="3"/>
        <v>12.919999999999998</v>
      </c>
      <c r="F75" s="18" t="s">
        <v>1621</v>
      </c>
      <c r="G75" s="19" t="s">
        <v>21</v>
      </c>
      <c r="H75" s="20" t="s">
        <v>22</v>
      </c>
      <c r="I75" s="19" t="s">
        <v>23</v>
      </c>
      <c r="J75" s="21" t="s">
        <v>1622</v>
      </c>
      <c r="K75" s="25">
        <v>19</v>
      </c>
      <c r="L75" s="25">
        <v>680</v>
      </c>
    </row>
    <row r="76" spans="1:12" s="55" customFormat="1" ht="18" customHeight="1" x14ac:dyDescent="0.25">
      <c r="A76" s="14" t="s">
        <v>1160</v>
      </c>
      <c r="B76" s="56" t="s">
        <v>1623</v>
      </c>
      <c r="C76" s="96">
        <v>8.66</v>
      </c>
      <c r="D76" s="95">
        <v>0.06</v>
      </c>
      <c r="E76" s="137">
        <f>SUM(C76+D76)*1.2 + 10</f>
        <v>20.463999999999999</v>
      </c>
      <c r="F76" s="18" t="s">
        <v>1624</v>
      </c>
      <c r="G76" s="19" t="s">
        <v>1502</v>
      </c>
      <c r="H76" s="20" t="s">
        <v>74</v>
      </c>
      <c r="I76" s="19" t="s">
        <v>1490</v>
      </c>
      <c r="J76" s="21" t="s">
        <v>1625</v>
      </c>
      <c r="K76" s="22" t="s">
        <v>18</v>
      </c>
      <c r="L76" s="22" t="s">
        <v>18</v>
      </c>
    </row>
    <row r="77" spans="1:12" s="55" customFormat="1" ht="18" customHeight="1" x14ac:dyDescent="0.25">
      <c r="A77" s="14" t="s">
        <v>1160</v>
      </c>
      <c r="B77" s="56" t="s">
        <v>1626</v>
      </c>
      <c r="C77" s="96">
        <v>3.23</v>
      </c>
      <c r="D77" s="95">
        <v>0.02</v>
      </c>
      <c r="E77" s="137">
        <f t="shared" si="3"/>
        <v>11.9</v>
      </c>
      <c r="F77" s="18" t="s">
        <v>1627</v>
      </c>
      <c r="G77" s="19" t="s">
        <v>21</v>
      </c>
      <c r="H77" s="20" t="s">
        <v>22</v>
      </c>
      <c r="I77" s="19" t="s">
        <v>23</v>
      </c>
      <c r="J77" s="21" t="s">
        <v>1628</v>
      </c>
      <c r="K77" s="25">
        <v>19</v>
      </c>
      <c r="L77" s="25">
        <v>680</v>
      </c>
    </row>
    <row r="78" spans="1:12" s="55" customFormat="1" ht="18" customHeight="1" x14ac:dyDescent="0.25">
      <c r="A78" s="14" t="s">
        <v>1160</v>
      </c>
      <c r="B78" s="56" t="s">
        <v>1629</v>
      </c>
      <c r="C78" s="96">
        <v>5.5</v>
      </c>
      <c r="D78" s="95">
        <v>0.02</v>
      </c>
      <c r="E78" s="137">
        <f t="shared" si="3"/>
        <v>14.623999999999999</v>
      </c>
      <c r="F78" s="18" t="s">
        <v>1630</v>
      </c>
      <c r="G78" s="19" t="s">
        <v>332</v>
      </c>
      <c r="H78" s="20" t="s">
        <v>363</v>
      </c>
      <c r="I78" s="19" t="s">
        <v>364</v>
      </c>
      <c r="J78" s="21" t="s">
        <v>1631</v>
      </c>
      <c r="K78" s="25">
        <v>18</v>
      </c>
      <c r="L78" s="25">
        <v>610</v>
      </c>
    </row>
    <row r="79" spans="1:12" s="55" customFormat="1" ht="18" customHeight="1" x14ac:dyDescent="0.25">
      <c r="A79" s="14" t="s">
        <v>1160</v>
      </c>
      <c r="B79" s="56" t="s">
        <v>1632</v>
      </c>
      <c r="C79" s="96">
        <v>4.6499999999999995</v>
      </c>
      <c r="D79" s="95">
        <v>0.02</v>
      </c>
      <c r="E79" s="137">
        <f t="shared" si="3"/>
        <v>13.603999999999999</v>
      </c>
      <c r="F79" s="18" t="s">
        <v>1633</v>
      </c>
      <c r="G79" s="19" t="s">
        <v>21</v>
      </c>
      <c r="H79" s="20" t="s">
        <v>22</v>
      </c>
      <c r="I79" s="19" t="s">
        <v>23</v>
      </c>
      <c r="J79" s="21" t="s">
        <v>1634</v>
      </c>
      <c r="K79" s="25">
        <v>30</v>
      </c>
      <c r="L79" s="25">
        <v>1000</v>
      </c>
    </row>
    <row r="80" spans="1:12" s="55" customFormat="1" ht="18" customHeight="1" x14ac:dyDescent="0.25">
      <c r="A80" s="14" t="s">
        <v>1160</v>
      </c>
      <c r="B80" s="56" t="s">
        <v>1635</v>
      </c>
      <c r="C80" s="96">
        <v>5.5</v>
      </c>
      <c r="D80" s="95">
        <v>0.02</v>
      </c>
      <c r="E80" s="137">
        <f t="shared" si="3"/>
        <v>14.623999999999999</v>
      </c>
      <c r="F80" s="18" t="s">
        <v>1636</v>
      </c>
      <c r="G80" s="19" t="s">
        <v>332</v>
      </c>
      <c r="H80" s="20" t="s">
        <v>363</v>
      </c>
      <c r="I80" s="19" t="s">
        <v>364</v>
      </c>
      <c r="J80" s="21" t="s">
        <v>1637</v>
      </c>
      <c r="K80" s="22" t="s">
        <v>18</v>
      </c>
      <c r="L80" s="25">
        <v>610</v>
      </c>
    </row>
    <row r="81" spans="1:12" s="55" customFormat="1" ht="18" customHeight="1" x14ac:dyDescent="0.25">
      <c r="A81" s="14" t="s">
        <v>1160</v>
      </c>
      <c r="B81" s="56" t="s">
        <v>1638</v>
      </c>
      <c r="C81" s="96">
        <v>4.6499999999999995</v>
      </c>
      <c r="D81" s="95">
        <v>0.02</v>
      </c>
      <c r="E81" s="137">
        <f t="shared" si="3"/>
        <v>13.603999999999999</v>
      </c>
      <c r="F81" s="18" t="s">
        <v>1639</v>
      </c>
      <c r="G81" s="19" t="s">
        <v>1640</v>
      </c>
      <c r="H81" s="20" t="s">
        <v>363</v>
      </c>
      <c r="I81" s="19" t="s">
        <v>364</v>
      </c>
      <c r="J81" s="21" t="s">
        <v>1637</v>
      </c>
      <c r="K81" s="25">
        <v>13</v>
      </c>
      <c r="L81" s="25">
        <v>135</v>
      </c>
    </row>
    <row r="82" spans="1:12" s="55" customFormat="1" ht="18" customHeight="1" x14ac:dyDescent="0.25">
      <c r="A82" s="14" t="s">
        <v>1160</v>
      </c>
      <c r="B82" s="56" t="s">
        <v>1641</v>
      </c>
      <c r="C82" s="96">
        <v>3.89</v>
      </c>
      <c r="D82" s="95">
        <v>0.02</v>
      </c>
      <c r="E82" s="137">
        <f t="shared" si="3"/>
        <v>12.692</v>
      </c>
      <c r="F82" s="18" t="s">
        <v>1642</v>
      </c>
      <c r="G82" s="19" t="s">
        <v>21</v>
      </c>
      <c r="H82" s="20" t="s">
        <v>22</v>
      </c>
      <c r="I82" s="19" t="s">
        <v>23</v>
      </c>
      <c r="J82" s="21" t="s">
        <v>1643</v>
      </c>
      <c r="K82" s="25">
        <v>19</v>
      </c>
      <c r="L82" s="25">
        <v>680</v>
      </c>
    </row>
    <row r="83" spans="1:12" s="55" customFormat="1" ht="18" customHeight="1" x14ac:dyDescent="0.25">
      <c r="A83" s="14" t="s">
        <v>1160</v>
      </c>
      <c r="B83" s="56" t="s">
        <v>1644</v>
      </c>
      <c r="C83" s="96">
        <v>4.2699999999999996</v>
      </c>
      <c r="D83" s="95">
        <v>0.02</v>
      </c>
      <c r="E83" s="137">
        <f t="shared" si="3"/>
        <v>13.148</v>
      </c>
      <c r="F83" s="18" t="s">
        <v>1645</v>
      </c>
      <c r="G83" s="19" t="s">
        <v>332</v>
      </c>
      <c r="H83" s="20" t="s">
        <v>363</v>
      </c>
      <c r="I83" s="19" t="s">
        <v>364</v>
      </c>
      <c r="J83" s="21" t="s">
        <v>1643</v>
      </c>
      <c r="K83" s="25">
        <v>12</v>
      </c>
      <c r="L83" s="25">
        <v>450</v>
      </c>
    </row>
    <row r="84" spans="1:12" s="55" customFormat="1" ht="18" customHeight="1" x14ac:dyDescent="0.25">
      <c r="A84" s="14" t="s">
        <v>1160</v>
      </c>
      <c r="B84" s="56" t="s">
        <v>1646</v>
      </c>
      <c r="C84" s="96">
        <v>4.84</v>
      </c>
      <c r="D84" s="95">
        <v>0.02</v>
      </c>
      <c r="E84" s="137">
        <f t="shared" si="3"/>
        <v>13.831999999999999</v>
      </c>
      <c r="F84" s="18" t="s">
        <v>1647</v>
      </c>
      <c r="G84" s="19" t="s">
        <v>21</v>
      </c>
      <c r="H84" s="20" t="s">
        <v>22</v>
      </c>
      <c r="I84" s="19" t="s">
        <v>23</v>
      </c>
      <c r="J84" s="21" t="s">
        <v>1643</v>
      </c>
      <c r="K84" s="25">
        <v>30</v>
      </c>
      <c r="L84" s="25">
        <v>1000</v>
      </c>
    </row>
    <row r="85" spans="1:12" s="55" customFormat="1" ht="18" customHeight="1" x14ac:dyDescent="0.25">
      <c r="A85" s="14" t="s">
        <v>1160</v>
      </c>
      <c r="B85" s="56" t="s">
        <v>1648</v>
      </c>
      <c r="C85" s="96">
        <v>5.22</v>
      </c>
      <c r="D85" s="95">
        <v>0.02</v>
      </c>
      <c r="E85" s="137">
        <f t="shared" si="3"/>
        <v>14.288</v>
      </c>
      <c r="F85" s="18" t="s">
        <v>1649</v>
      </c>
      <c r="G85" s="19" t="s">
        <v>332</v>
      </c>
      <c r="H85" s="20" t="s">
        <v>363</v>
      </c>
      <c r="I85" s="19" t="s">
        <v>364</v>
      </c>
      <c r="J85" s="21" t="s">
        <v>1643</v>
      </c>
      <c r="K85" s="22" t="s">
        <v>18</v>
      </c>
      <c r="L85" s="25">
        <v>610</v>
      </c>
    </row>
    <row r="86" spans="1:12" s="55" customFormat="1" ht="18" customHeight="1" x14ac:dyDescent="0.25">
      <c r="A86" s="14" t="s">
        <v>1160</v>
      </c>
      <c r="B86" s="56" t="s">
        <v>1650</v>
      </c>
      <c r="C86" s="96">
        <v>11.36</v>
      </c>
      <c r="D86" s="95">
        <v>0.02</v>
      </c>
      <c r="E86" s="137">
        <f>SUM(C86+D86)*1.2 + 12</f>
        <v>25.655999999999999</v>
      </c>
      <c r="F86" s="18" t="s">
        <v>1651</v>
      </c>
      <c r="G86" s="19" t="s">
        <v>21</v>
      </c>
      <c r="H86" s="20" t="s">
        <v>22</v>
      </c>
      <c r="I86" s="19" t="s">
        <v>23</v>
      </c>
      <c r="J86" s="21" t="s">
        <v>1652</v>
      </c>
      <c r="K86" s="25">
        <v>42</v>
      </c>
      <c r="L86" s="25">
        <v>1120</v>
      </c>
    </row>
    <row r="87" spans="1:12" s="55" customFormat="1" ht="18" customHeight="1" x14ac:dyDescent="0.25">
      <c r="A87" s="14" t="s">
        <v>1160</v>
      </c>
      <c r="B87" s="56" t="s">
        <v>1653</v>
      </c>
      <c r="C87" s="96">
        <v>6.5399999999999991</v>
      </c>
      <c r="D87" s="95">
        <v>0.02</v>
      </c>
      <c r="E87" s="137">
        <f t="shared" si="3"/>
        <v>15.871999999999998</v>
      </c>
      <c r="F87" s="18" t="s">
        <v>1654</v>
      </c>
      <c r="G87" s="19" t="s">
        <v>27</v>
      </c>
      <c r="H87" s="26" t="s">
        <v>22</v>
      </c>
      <c r="I87" s="19" t="s">
        <v>28</v>
      </c>
      <c r="J87" s="21" t="s">
        <v>1655</v>
      </c>
      <c r="K87" s="25">
        <v>42</v>
      </c>
      <c r="L87" s="22" t="s">
        <v>18</v>
      </c>
    </row>
    <row r="88" spans="1:12" s="55" customFormat="1" ht="18" customHeight="1" x14ac:dyDescent="0.25">
      <c r="A88" s="14" t="s">
        <v>1160</v>
      </c>
      <c r="B88" s="56" t="s">
        <v>1656</v>
      </c>
      <c r="C88" s="96">
        <v>6.5399999999999991</v>
      </c>
      <c r="D88" s="95">
        <v>0.02</v>
      </c>
      <c r="E88" s="137">
        <f t="shared" si="3"/>
        <v>15.871999999999998</v>
      </c>
      <c r="F88" s="18" t="s">
        <v>1657</v>
      </c>
      <c r="G88" s="19" t="s">
        <v>31</v>
      </c>
      <c r="H88" s="27" t="s">
        <v>22</v>
      </c>
      <c r="I88" s="19" t="s">
        <v>32</v>
      </c>
      <c r="J88" s="21" t="s">
        <v>1655</v>
      </c>
      <c r="K88" s="25">
        <v>42</v>
      </c>
      <c r="L88" s="22" t="s">
        <v>18</v>
      </c>
    </row>
    <row r="89" spans="1:12" s="55" customFormat="1" ht="18" customHeight="1" x14ac:dyDescent="0.25">
      <c r="A89" s="14" t="s">
        <v>1160</v>
      </c>
      <c r="B89" s="56" t="s">
        <v>1658</v>
      </c>
      <c r="C89" s="96">
        <v>3.7</v>
      </c>
      <c r="D89" s="95">
        <v>0.02</v>
      </c>
      <c r="E89" s="137">
        <f t="shared" si="3"/>
        <v>12.464</v>
      </c>
      <c r="F89" s="18" t="s">
        <v>1659</v>
      </c>
      <c r="G89" s="19" t="s">
        <v>27</v>
      </c>
      <c r="H89" s="26" t="s">
        <v>22</v>
      </c>
      <c r="I89" s="19" t="s">
        <v>28</v>
      </c>
      <c r="J89" s="21" t="s">
        <v>1655</v>
      </c>
      <c r="K89" s="25">
        <v>42</v>
      </c>
      <c r="L89" s="22" t="s">
        <v>18</v>
      </c>
    </row>
    <row r="90" spans="1:12" s="55" customFormat="1" ht="18" customHeight="1" x14ac:dyDescent="0.25">
      <c r="A90" s="14" t="s">
        <v>1160</v>
      </c>
      <c r="B90" s="56" t="s">
        <v>1660</v>
      </c>
      <c r="C90" s="96">
        <v>3.33</v>
      </c>
      <c r="D90" s="95">
        <v>0.02</v>
      </c>
      <c r="E90" s="137">
        <f t="shared" si="3"/>
        <v>12.02</v>
      </c>
      <c r="F90" s="18" t="s">
        <v>1661</v>
      </c>
      <c r="G90" s="19" t="s">
        <v>31</v>
      </c>
      <c r="H90" s="28" t="s">
        <v>22</v>
      </c>
      <c r="I90" s="19" t="s">
        <v>32</v>
      </c>
      <c r="J90" s="21" t="s">
        <v>1655</v>
      </c>
      <c r="K90" s="25">
        <v>42</v>
      </c>
      <c r="L90" s="22" t="s">
        <v>18</v>
      </c>
    </row>
    <row r="91" spans="1:12" s="55" customFormat="1" ht="18" customHeight="1" x14ac:dyDescent="0.25">
      <c r="A91" s="14" t="s">
        <v>1160</v>
      </c>
      <c r="B91" s="56" t="s">
        <v>1662</v>
      </c>
      <c r="C91" s="96">
        <v>3.33</v>
      </c>
      <c r="D91" s="95">
        <v>0.02</v>
      </c>
      <c r="E91" s="137">
        <f t="shared" si="3"/>
        <v>12.02</v>
      </c>
      <c r="F91" s="18" t="s">
        <v>1663</v>
      </c>
      <c r="G91" s="19" t="s">
        <v>36</v>
      </c>
      <c r="H91" s="28" t="s">
        <v>22</v>
      </c>
      <c r="I91" s="19" t="s">
        <v>37</v>
      </c>
      <c r="J91" s="21" t="s">
        <v>1655</v>
      </c>
      <c r="K91" s="25">
        <v>42</v>
      </c>
      <c r="L91" s="22" t="s">
        <v>18</v>
      </c>
    </row>
    <row r="92" spans="1:12" s="55" customFormat="1" ht="18" customHeight="1" x14ac:dyDescent="0.25">
      <c r="A92" s="14" t="s">
        <v>1160</v>
      </c>
      <c r="B92" s="56" t="s">
        <v>1664</v>
      </c>
      <c r="C92" s="96">
        <v>21.779999999999998</v>
      </c>
      <c r="D92" s="95">
        <v>0.04</v>
      </c>
      <c r="E92" s="137">
        <f>SUM(C92+D92)*1.2 + 14</f>
        <v>40.183999999999997</v>
      </c>
      <c r="F92" s="18" t="s">
        <v>1665</v>
      </c>
      <c r="G92" s="19" t="s">
        <v>21</v>
      </c>
      <c r="H92" s="20" t="s">
        <v>74</v>
      </c>
      <c r="I92" s="19" t="s">
        <v>1490</v>
      </c>
      <c r="J92" s="21" t="s">
        <v>1666</v>
      </c>
      <c r="K92" s="22" t="s">
        <v>18</v>
      </c>
      <c r="L92" s="22" t="s">
        <v>18</v>
      </c>
    </row>
    <row r="93" spans="1:12" s="55" customFormat="1" ht="18" customHeight="1" x14ac:dyDescent="0.25">
      <c r="A93" s="14" t="s">
        <v>1160</v>
      </c>
      <c r="B93" s="56" t="s">
        <v>1667</v>
      </c>
      <c r="C93" s="96">
        <v>12.209999999999999</v>
      </c>
      <c r="D93" s="95">
        <v>0.02</v>
      </c>
      <c r="E93" s="137">
        <f>SUM(C93+D93)*1.2 + 12</f>
        <v>26.675999999999998</v>
      </c>
      <c r="F93" s="18" t="s">
        <v>1668</v>
      </c>
      <c r="G93" s="19" t="s">
        <v>21</v>
      </c>
      <c r="H93" s="20" t="s">
        <v>22</v>
      </c>
      <c r="I93" s="19" t="s">
        <v>23</v>
      </c>
      <c r="J93" s="21" t="s">
        <v>1666</v>
      </c>
      <c r="K93" s="25">
        <v>42</v>
      </c>
      <c r="L93" s="25">
        <v>930</v>
      </c>
    </row>
    <row r="94" spans="1:12" s="55" customFormat="1" ht="18" customHeight="1" x14ac:dyDescent="0.25">
      <c r="A94" s="14" t="s">
        <v>1160</v>
      </c>
      <c r="B94" s="56" t="s">
        <v>1669</v>
      </c>
      <c r="C94" s="96">
        <v>9.66</v>
      </c>
      <c r="D94" s="95">
        <v>0.02</v>
      </c>
      <c r="E94" s="137">
        <f>SUM(C94+D94)*1.2 + 10</f>
        <v>21.616</v>
      </c>
      <c r="F94" s="18" t="s">
        <v>1670</v>
      </c>
      <c r="G94" s="19" t="s">
        <v>332</v>
      </c>
      <c r="H94" s="20" t="s">
        <v>363</v>
      </c>
      <c r="I94" s="19" t="s">
        <v>364</v>
      </c>
      <c r="J94" s="21" t="s">
        <v>1671</v>
      </c>
      <c r="K94" s="25">
        <v>38</v>
      </c>
      <c r="L94" s="25">
        <v>1200</v>
      </c>
    </row>
    <row r="95" spans="1:12" s="55" customFormat="1" ht="18" customHeight="1" x14ac:dyDescent="0.25">
      <c r="A95" s="14" t="s">
        <v>1160</v>
      </c>
      <c r="B95" s="56" t="s">
        <v>1672</v>
      </c>
      <c r="C95" s="96">
        <v>5.17</v>
      </c>
      <c r="D95" s="95">
        <v>0.02</v>
      </c>
      <c r="E95" s="137">
        <f t="shared" si="3"/>
        <v>14.227999999999998</v>
      </c>
      <c r="F95" s="18" t="s">
        <v>1673</v>
      </c>
      <c r="G95" s="19" t="s">
        <v>332</v>
      </c>
      <c r="H95" s="20" t="s">
        <v>363</v>
      </c>
      <c r="I95" s="19" t="s">
        <v>364</v>
      </c>
      <c r="J95" s="21" t="s">
        <v>1674</v>
      </c>
      <c r="K95" s="25">
        <v>22.8</v>
      </c>
      <c r="L95" s="25">
        <v>350</v>
      </c>
    </row>
    <row r="96" spans="1:12" s="55" customFormat="1" ht="18" customHeight="1" x14ac:dyDescent="0.25">
      <c r="A96" s="14" t="s">
        <v>1160</v>
      </c>
      <c r="B96" s="56" t="s">
        <v>1675</v>
      </c>
      <c r="C96" s="96">
        <v>3.33</v>
      </c>
      <c r="D96" s="95">
        <v>0.02</v>
      </c>
      <c r="E96" s="137">
        <f t="shared" si="3"/>
        <v>12.02</v>
      </c>
      <c r="F96" s="18" t="s">
        <v>1676</v>
      </c>
      <c r="G96" s="19" t="s">
        <v>21</v>
      </c>
      <c r="H96" s="20" t="s">
        <v>22</v>
      </c>
      <c r="I96" s="19" t="s">
        <v>23</v>
      </c>
      <c r="J96" s="21" t="s">
        <v>1677</v>
      </c>
      <c r="K96" s="25">
        <v>19</v>
      </c>
      <c r="L96" s="25">
        <v>520</v>
      </c>
    </row>
    <row r="97" spans="1:12" s="55" customFormat="1" ht="18" customHeight="1" x14ac:dyDescent="0.25">
      <c r="A97" s="14" t="s">
        <v>1160</v>
      </c>
      <c r="B97" s="56" t="s">
        <v>1678</v>
      </c>
      <c r="C97" s="96">
        <v>6.5399999999999991</v>
      </c>
      <c r="D97" s="95">
        <v>0.02</v>
      </c>
      <c r="E97" s="137">
        <f t="shared" si="3"/>
        <v>15.871999999999998</v>
      </c>
      <c r="F97" s="18" t="s">
        <v>1679</v>
      </c>
      <c r="G97" s="19" t="s">
        <v>332</v>
      </c>
      <c r="H97" s="20" t="s">
        <v>363</v>
      </c>
      <c r="I97" s="19" t="s">
        <v>364</v>
      </c>
      <c r="J97" s="21" t="s">
        <v>1680</v>
      </c>
      <c r="K97" s="25">
        <v>18</v>
      </c>
      <c r="L97" s="25">
        <v>500</v>
      </c>
    </row>
    <row r="98" spans="1:12" s="55" customFormat="1" ht="18" customHeight="1" x14ac:dyDescent="0.25">
      <c r="A98" s="14" t="s">
        <v>1160</v>
      </c>
      <c r="B98" s="56" t="s">
        <v>1681</v>
      </c>
      <c r="C98" s="96">
        <v>4.6499999999999995</v>
      </c>
      <c r="D98" s="95">
        <v>0.02</v>
      </c>
      <c r="E98" s="137">
        <f t="shared" si="3"/>
        <v>13.603999999999999</v>
      </c>
      <c r="F98" s="18" t="s">
        <v>1682</v>
      </c>
      <c r="G98" s="19" t="s">
        <v>1640</v>
      </c>
      <c r="H98" s="20" t="s">
        <v>363</v>
      </c>
      <c r="I98" s="19" t="s">
        <v>364</v>
      </c>
      <c r="J98" s="21" t="s">
        <v>1683</v>
      </c>
      <c r="K98" s="25">
        <v>17</v>
      </c>
      <c r="L98" s="25">
        <v>125</v>
      </c>
    </row>
    <row r="99" spans="1:12" s="55" customFormat="1" ht="18" customHeight="1" x14ac:dyDescent="0.25">
      <c r="A99" s="14" t="s">
        <v>1160</v>
      </c>
      <c r="B99" s="56" t="s">
        <v>1684</v>
      </c>
      <c r="C99" s="96">
        <v>27.73</v>
      </c>
      <c r="D99" s="95">
        <v>0.04</v>
      </c>
      <c r="E99" s="137">
        <f>SUM(C99+D99)*1.2 + 14</f>
        <v>47.323999999999998</v>
      </c>
      <c r="F99" s="18" t="s">
        <v>1685</v>
      </c>
      <c r="G99" s="19" t="s">
        <v>14</v>
      </c>
      <c r="H99" s="20" t="s">
        <v>74</v>
      </c>
      <c r="I99" s="19" t="s">
        <v>1490</v>
      </c>
      <c r="J99" s="21" t="s">
        <v>1686</v>
      </c>
      <c r="K99" s="22" t="s">
        <v>18</v>
      </c>
      <c r="L99" s="22" t="s">
        <v>18</v>
      </c>
    </row>
    <row r="100" spans="1:12" s="55" customFormat="1" ht="18" customHeight="1" x14ac:dyDescent="0.25">
      <c r="A100" s="14" t="s">
        <v>1160</v>
      </c>
      <c r="B100" s="56" t="s">
        <v>1687</v>
      </c>
      <c r="C100" s="96">
        <v>13.44</v>
      </c>
      <c r="D100" s="95">
        <v>0.02</v>
      </c>
      <c r="E100" s="137">
        <f>SUM(C100+D100)*1.2 + 12</f>
        <v>28.151999999999997</v>
      </c>
      <c r="F100" s="18" t="s">
        <v>1688</v>
      </c>
      <c r="G100" s="19" t="s">
        <v>21</v>
      </c>
      <c r="H100" s="20" t="s">
        <v>22</v>
      </c>
      <c r="I100" s="19" t="s">
        <v>23</v>
      </c>
      <c r="J100" s="21" t="s">
        <v>1686</v>
      </c>
      <c r="K100" s="25">
        <v>12</v>
      </c>
      <c r="L100" s="25">
        <v>600</v>
      </c>
    </row>
    <row r="101" spans="1:12" s="55" customFormat="1" ht="18" customHeight="1" x14ac:dyDescent="0.25">
      <c r="A101" s="14" t="s">
        <v>1160</v>
      </c>
      <c r="B101" s="56" t="s">
        <v>1689</v>
      </c>
      <c r="C101" s="96">
        <v>14.379999999999999</v>
      </c>
      <c r="D101" s="95">
        <v>0.02</v>
      </c>
      <c r="E101" s="137">
        <f>SUM(C101+D101)*1.2 + 12</f>
        <v>29.279999999999998</v>
      </c>
      <c r="F101" s="18" t="s">
        <v>1690</v>
      </c>
      <c r="G101" s="19" t="s">
        <v>332</v>
      </c>
      <c r="H101" s="20" t="s">
        <v>363</v>
      </c>
      <c r="I101" s="19" t="s">
        <v>364</v>
      </c>
      <c r="J101" s="21" t="s">
        <v>1686</v>
      </c>
      <c r="K101" s="25">
        <v>11.5</v>
      </c>
      <c r="L101" s="25">
        <v>415</v>
      </c>
    </row>
    <row r="102" spans="1:12" s="55" customFormat="1" ht="18" customHeight="1" x14ac:dyDescent="0.25">
      <c r="A102" s="14" t="s">
        <v>1160</v>
      </c>
      <c r="B102" s="56" t="s">
        <v>1691</v>
      </c>
      <c r="C102" s="96">
        <v>9.379999999999999</v>
      </c>
      <c r="D102" s="95">
        <v>0.02</v>
      </c>
      <c r="E102" s="137">
        <f>SUM(C102+D102)*1.2 + 10</f>
        <v>21.279999999999998</v>
      </c>
      <c r="F102" s="18" t="s">
        <v>1692</v>
      </c>
      <c r="G102" s="19"/>
      <c r="H102" s="20" t="s">
        <v>22</v>
      </c>
      <c r="I102" s="19" t="s">
        <v>23</v>
      </c>
      <c r="J102" s="21" t="s">
        <v>1693</v>
      </c>
      <c r="K102" s="25">
        <v>17</v>
      </c>
      <c r="L102" s="25">
        <v>730</v>
      </c>
    </row>
    <row r="103" spans="1:12" s="55" customFormat="1" ht="18" customHeight="1" x14ac:dyDescent="0.25">
      <c r="A103" s="14" t="s">
        <v>1160</v>
      </c>
      <c r="B103" s="56" t="s">
        <v>1694</v>
      </c>
      <c r="C103" s="96">
        <v>10.32</v>
      </c>
      <c r="D103" s="95">
        <v>0.02</v>
      </c>
      <c r="E103" s="137">
        <f>SUM(C103+D103)*1.2 + 10</f>
        <v>22.408000000000001</v>
      </c>
      <c r="F103" s="18" t="s">
        <v>1695</v>
      </c>
      <c r="G103" s="19"/>
      <c r="H103" s="20" t="s">
        <v>363</v>
      </c>
      <c r="I103" s="19" t="s">
        <v>364</v>
      </c>
      <c r="J103" s="21" t="s">
        <v>1693</v>
      </c>
      <c r="K103" s="25">
        <v>18</v>
      </c>
      <c r="L103" s="25">
        <v>350</v>
      </c>
    </row>
    <row r="104" spans="1:12" s="55" customFormat="1" ht="18" customHeight="1" x14ac:dyDescent="0.25">
      <c r="A104" s="14" t="s">
        <v>1160</v>
      </c>
      <c r="B104" s="56" t="s">
        <v>1696</v>
      </c>
      <c r="C104" s="96">
        <v>0.02</v>
      </c>
      <c r="D104" s="95">
        <v>0.02</v>
      </c>
      <c r="E104" s="137">
        <f t="shared" si="3"/>
        <v>8.048</v>
      </c>
      <c r="F104" s="18" t="s">
        <v>1697</v>
      </c>
      <c r="G104" s="19"/>
      <c r="H104" s="20" t="s">
        <v>22</v>
      </c>
      <c r="I104" s="19" t="s">
        <v>23</v>
      </c>
      <c r="J104" s="21" t="s">
        <v>1698</v>
      </c>
      <c r="K104" s="25">
        <v>17</v>
      </c>
      <c r="L104" s="25">
        <v>760</v>
      </c>
    </row>
    <row r="105" spans="1:12" s="55" customFormat="1" ht="18" customHeight="1" x14ac:dyDescent="0.25">
      <c r="A105" s="14" t="s">
        <v>1160</v>
      </c>
      <c r="B105" s="56" t="s">
        <v>1699</v>
      </c>
      <c r="C105" s="96">
        <v>0.02</v>
      </c>
      <c r="D105" s="95">
        <v>0.02</v>
      </c>
      <c r="E105" s="137">
        <f t="shared" si="3"/>
        <v>8.048</v>
      </c>
      <c r="F105" s="18" t="s">
        <v>1700</v>
      </c>
      <c r="G105" s="19"/>
      <c r="H105" s="20" t="s">
        <v>363</v>
      </c>
      <c r="I105" s="19" t="s">
        <v>364</v>
      </c>
      <c r="J105" s="21" t="s">
        <v>1698</v>
      </c>
      <c r="K105" s="25">
        <v>18</v>
      </c>
      <c r="L105" s="25">
        <v>350</v>
      </c>
    </row>
    <row r="106" spans="1:12" s="55" customFormat="1" ht="18" customHeight="1" x14ac:dyDescent="0.25">
      <c r="A106" s="14" t="s">
        <v>1160</v>
      </c>
      <c r="B106" s="56" t="s">
        <v>1701</v>
      </c>
      <c r="C106" s="96">
        <v>7.77</v>
      </c>
      <c r="D106" s="95">
        <v>0.02</v>
      </c>
      <c r="E106" s="137">
        <f>SUM(C106+D106)*1.2 + 10</f>
        <v>19.347999999999999</v>
      </c>
      <c r="F106" s="18" t="s">
        <v>1702</v>
      </c>
      <c r="G106" s="19" t="s">
        <v>21</v>
      </c>
      <c r="H106" s="20" t="s">
        <v>22</v>
      </c>
      <c r="I106" s="19" t="s">
        <v>23</v>
      </c>
      <c r="J106" s="21" t="s">
        <v>1703</v>
      </c>
      <c r="K106" s="25">
        <v>19</v>
      </c>
      <c r="L106" s="25">
        <v>825</v>
      </c>
    </row>
    <row r="107" spans="1:12" s="55" customFormat="1" ht="18" customHeight="1" x14ac:dyDescent="0.25">
      <c r="A107" s="14" t="s">
        <v>1160</v>
      </c>
      <c r="B107" s="56" t="s">
        <v>1704</v>
      </c>
      <c r="C107" s="96">
        <v>8.7099999999999991</v>
      </c>
      <c r="D107" s="95">
        <v>0.02</v>
      </c>
      <c r="E107" s="137">
        <f>SUM(C107+D107)*1.2 + 10</f>
        <v>20.475999999999999</v>
      </c>
      <c r="F107" s="18" t="s">
        <v>1705</v>
      </c>
      <c r="G107" s="19" t="s">
        <v>332</v>
      </c>
      <c r="H107" s="20" t="s">
        <v>363</v>
      </c>
      <c r="I107" s="19" t="s">
        <v>364</v>
      </c>
      <c r="J107" s="21" t="s">
        <v>1703</v>
      </c>
      <c r="K107" s="25">
        <v>18</v>
      </c>
      <c r="L107" s="25">
        <v>540</v>
      </c>
    </row>
    <row r="108" spans="1:12" s="55" customFormat="1" ht="18" customHeight="1" x14ac:dyDescent="0.25">
      <c r="A108" s="14" t="s">
        <v>1370</v>
      </c>
      <c r="B108" s="56" t="s">
        <v>1706</v>
      </c>
      <c r="C108" s="96">
        <v>4.2699999999999996</v>
      </c>
      <c r="D108" s="95">
        <v>0.02</v>
      </c>
      <c r="E108" s="137">
        <f>SUM(C108+D108)*1.2 + 10</f>
        <v>15.148</v>
      </c>
      <c r="F108" s="18" t="s">
        <v>1707</v>
      </c>
      <c r="G108" s="19" t="s">
        <v>332</v>
      </c>
      <c r="H108" s="20" t="s">
        <v>363</v>
      </c>
      <c r="I108" s="19" t="s">
        <v>364</v>
      </c>
      <c r="J108" s="21" t="s">
        <v>1708</v>
      </c>
      <c r="K108" s="25">
        <v>10</v>
      </c>
      <c r="L108" s="25">
        <v>125</v>
      </c>
    </row>
    <row r="109" spans="1:12" s="55" customFormat="1" ht="18" customHeight="1" x14ac:dyDescent="0.25">
      <c r="A109" s="14" t="s">
        <v>1370</v>
      </c>
      <c r="B109" s="56" t="s">
        <v>1709</v>
      </c>
      <c r="C109" s="96">
        <v>6.85</v>
      </c>
      <c r="D109" s="95">
        <v>0.02</v>
      </c>
      <c r="E109" s="137">
        <f t="shared" ref="E109:E135" si="4">SUM(C109+D109)*1.2 + 10</f>
        <v>18.244</v>
      </c>
      <c r="F109" s="18" t="s">
        <v>1710</v>
      </c>
      <c r="G109" s="19" t="s">
        <v>332</v>
      </c>
      <c r="H109" s="20" t="s">
        <v>363</v>
      </c>
      <c r="I109" s="19" t="s">
        <v>364</v>
      </c>
      <c r="J109" s="21" t="s">
        <v>1711</v>
      </c>
      <c r="K109" s="25">
        <v>21</v>
      </c>
      <c r="L109" s="22" t="s">
        <v>18</v>
      </c>
    </row>
    <row r="110" spans="1:12" s="55" customFormat="1" ht="18" customHeight="1" x14ac:dyDescent="0.25">
      <c r="A110" s="14" t="s">
        <v>1370</v>
      </c>
      <c r="B110" s="56" t="s">
        <v>1712</v>
      </c>
      <c r="C110" s="96">
        <v>5.6</v>
      </c>
      <c r="D110" s="95">
        <v>0.02</v>
      </c>
      <c r="E110" s="137">
        <f t="shared" si="4"/>
        <v>16.744</v>
      </c>
      <c r="F110" s="18" t="s">
        <v>1713</v>
      </c>
      <c r="G110" s="19" t="s">
        <v>21</v>
      </c>
      <c r="H110" s="20" t="s">
        <v>22</v>
      </c>
      <c r="I110" s="19" t="s">
        <v>23</v>
      </c>
      <c r="J110" s="21" t="s">
        <v>1714</v>
      </c>
      <c r="K110" s="25">
        <v>15</v>
      </c>
      <c r="L110" s="25">
        <v>410</v>
      </c>
    </row>
    <row r="111" spans="1:12" s="55" customFormat="1" ht="18" customHeight="1" x14ac:dyDescent="0.25">
      <c r="A111" s="14" t="s">
        <v>1370</v>
      </c>
      <c r="B111" s="56" t="s">
        <v>1715</v>
      </c>
      <c r="C111" s="96">
        <v>4.6499999999999995</v>
      </c>
      <c r="D111" s="95">
        <v>0.02</v>
      </c>
      <c r="E111" s="137">
        <f t="shared" si="4"/>
        <v>15.603999999999999</v>
      </c>
      <c r="F111" s="18" t="s">
        <v>1716</v>
      </c>
      <c r="G111" s="19" t="s">
        <v>21</v>
      </c>
      <c r="H111" s="20" t="s">
        <v>22</v>
      </c>
      <c r="I111" s="19" t="s">
        <v>23</v>
      </c>
      <c r="J111" s="21" t="s">
        <v>1717</v>
      </c>
      <c r="K111" s="22" t="s">
        <v>18</v>
      </c>
      <c r="L111" s="25">
        <v>175</v>
      </c>
    </row>
    <row r="112" spans="1:12" s="55" customFormat="1" ht="18" customHeight="1" x14ac:dyDescent="0.25">
      <c r="A112" s="14" t="s">
        <v>1370</v>
      </c>
      <c r="B112" s="56" t="s">
        <v>1718</v>
      </c>
      <c r="C112" s="96">
        <v>6.5399999999999991</v>
      </c>
      <c r="D112" s="95">
        <v>0.02</v>
      </c>
      <c r="E112" s="137">
        <f t="shared" si="4"/>
        <v>17.872</v>
      </c>
      <c r="F112" s="18" t="s">
        <v>1719</v>
      </c>
      <c r="G112" s="19" t="s">
        <v>332</v>
      </c>
      <c r="H112" s="20" t="s">
        <v>363</v>
      </c>
      <c r="I112" s="19" t="s">
        <v>364</v>
      </c>
      <c r="J112" s="21" t="s">
        <v>1717</v>
      </c>
      <c r="K112" s="22" t="s">
        <v>18</v>
      </c>
      <c r="L112" s="25">
        <v>150</v>
      </c>
    </row>
    <row r="113" spans="1:12" s="55" customFormat="1" ht="18" customHeight="1" x14ac:dyDescent="0.25">
      <c r="A113" s="14" t="s">
        <v>1370</v>
      </c>
      <c r="B113" s="56" t="s">
        <v>1720</v>
      </c>
      <c r="C113" s="96">
        <v>6.8199999999999994</v>
      </c>
      <c r="D113" s="95">
        <v>0.02</v>
      </c>
      <c r="E113" s="137">
        <f t="shared" si="4"/>
        <v>18.207999999999998</v>
      </c>
      <c r="F113" s="18" t="s">
        <v>1721</v>
      </c>
      <c r="G113" s="19" t="s">
        <v>21</v>
      </c>
      <c r="H113" s="20" t="s">
        <v>22</v>
      </c>
      <c r="I113" s="19" t="s">
        <v>23</v>
      </c>
      <c r="J113" s="21" t="s">
        <v>1722</v>
      </c>
      <c r="K113" s="25">
        <v>14</v>
      </c>
      <c r="L113" s="25">
        <v>335</v>
      </c>
    </row>
    <row r="114" spans="1:12" s="55" customFormat="1" ht="18" customHeight="1" x14ac:dyDescent="0.25">
      <c r="A114" s="14" t="s">
        <v>1370</v>
      </c>
      <c r="B114" s="56" t="s">
        <v>1723</v>
      </c>
      <c r="C114" s="96">
        <v>6.7299999999999995</v>
      </c>
      <c r="D114" s="95">
        <v>0.02</v>
      </c>
      <c r="E114" s="137">
        <f t="shared" si="4"/>
        <v>18.099999999999998</v>
      </c>
      <c r="F114" s="18" t="s">
        <v>1724</v>
      </c>
      <c r="G114" s="19" t="s">
        <v>332</v>
      </c>
      <c r="H114" s="20" t="s">
        <v>363</v>
      </c>
      <c r="I114" s="19" t="s">
        <v>364</v>
      </c>
      <c r="J114" s="21" t="s">
        <v>1722</v>
      </c>
      <c r="K114" s="25">
        <v>13.8</v>
      </c>
      <c r="L114" s="25">
        <v>275</v>
      </c>
    </row>
    <row r="115" spans="1:12" s="55" customFormat="1" ht="18" customHeight="1" x14ac:dyDescent="0.25">
      <c r="A115" s="14" t="s">
        <v>1370</v>
      </c>
      <c r="B115" s="56" t="s">
        <v>1725</v>
      </c>
      <c r="C115" s="96">
        <v>6.64</v>
      </c>
      <c r="D115" s="95">
        <v>0.02</v>
      </c>
      <c r="E115" s="137">
        <f t="shared" si="4"/>
        <v>17.991999999999997</v>
      </c>
      <c r="F115" s="18" t="s">
        <v>1726</v>
      </c>
      <c r="G115" s="19" t="s">
        <v>21</v>
      </c>
      <c r="H115" s="20" t="s">
        <v>22</v>
      </c>
      <c r="I115" s="19" t="s">
        <v>23</v>
      </c>
      <c r="J115" s="21" t="s">
        <v>1722</v>
      </c>
      <c r="K115" s="25">
        <v>7.4</v>
      </c>
      <c r="L115" s="25">
        <v>205</v>
      </c>
    </row>
    <row r="116" spans="1:12" s="55" customFormat="1" ht="18" customHeight="1" x14ac:dyDescent="0.25">
      <c r="A116" s="14" t="s">
        <v>1370</v>
      </c>
      <c r="B116" s="56" t="s">
        <v>1727</v>
      </c>
      <c r="C116" s="96">
        <v>6.5399999999999991</v>
      </c>
      <c r="D116" s="95">
        <v>0.02</v>
      </c>
      <c r="E116" s="137">
        <f t="shared" si="4"/>
        <v>17.872</v>
      </c>
      <c r="F116" s="18" t="s">
        <v>1728</v>
      </c>
      <c r="G116" s="19" t="s">
        <v>332</v>
      </c>
      <c r="H116" s="20" t="s">
        <v>363</v>
      </c>
      <c r="I116" s="19" t="s">
        <v>364</v>
      </c>
      <c r="J116" s="21" t="s">
        <v>1722</v>
      </c>
      <c r="K116" s="25">
        <v>9.1999999999999993</v>
      </c>
      <c r="L116" s="25">
        <v>229</v>
      </c>
    </row>
    <row r="117" spans="1:12" s="55" customFormat="1" ht="18" customHeight="1" x14ac:dyDescent="0.25">
      <c r="A117" s="14" t="s">
        <v>1370</v>
      </c>
      <c r="B117" s="56" t="s">
        <v>1729</v>
      </c>
      <c r="C117" s="96">
        <v>5.6</v>
      </c>
      <c r="D117" s="95">
        <v>0.02</v>
      </c>
      <c r="E117" s="137">
        <f t="shared" si="4"/>
        <v>16.744</v>
      </c>
      <c r="F117" s="18" t="s">
        <v>1730</v>
      </c>
      <c r="G117" s="19" t="s">
        <v>21</v>
      </c>
      <c r="H117" s="20" t="s">
        <v>22</v>
      </c>
      <c r="I117" s="19" t="s">
        <v>23</v>
      </c>
      <c r="J117" s="21" t="s">
        <v>1731</v>
      </c>
      <c r="K117" s="22" t="s">
        <v>18</v>
      </c>
      <c r="L117" s="25">
        <v>215</v>
      </c>
    </row>
    <row r="118" spans="1:12" s="55" customFormat="1" ht="18" customHeight="1" x14ac:dyDescent="0.25">
      <c r="A118" s="14" t="s">
        <v>1370</v>
      </c>
      <c r="B118" s="56" t="s">
        <v>1732</v>
      </c>
      <c r="C118" s="96">
        <v>6.22</v>
      </c>
      <c r="D118" s="95">
        <v>0.02</v>
      </c>
      <c r="E118" s="137">
        <f t="shared" si="4"/>
        <v>17.488</v>
      </c>
      <c r="F118" s="18" t="s">
        <v>1733</v>
      </c>
      <c r="G118" s="19" t="s">
        <v>332</v>
      </c>
      <c r="H118" s="20" t="s">
        <v>363</v>
      </c>
      <c r="I118" s="19" t="s">
        <v>364</v>
      </c>
      <c r="J118" s="21" t="s">
        <v>1731</v>
      </c>
      <c r="K118" s="25">
        <v>5</v>
      </c>
      <c r="L118" s="22" t="s">
        <v>18</v>
      </c>
    </row>
    <row r="119" spans="1:12" s="55" customFormat="1" ht="18" customHeight="1" x14ac:dyDescent="0.25">
      <c r="A119" s="14" t="s">
        <v>1370</v>
      </c>
      <c r="B119" s="56" t="s">
        <v>1734</v>
      </c>
      <c r="C119" s="96">
        <v>4.5599999999999996</v>
      </c>
      <c r="D119" s="95">
        <v>0.02</v>
      </c>
      <c r="E119" s="137">
        <f>SUM(C119+D119)*1.2 + 10</f>
        <v>15.495999999999999</v>
      </c>
      <c r="F119" s="18" t="s">
        <v>1735</v>
      </c>
      <c r="G119" s="19" t="s">
        <v>21</v>
      </c>
      <c r="H119" s="20" t="s">
        <v>22</v>
      </c>
      <c r="I119" s="19" t="s">
        <v>23</v>
      </c>
      <c r="J119" s="21" t="s">
        <v>1736</v>
      </c>
      <c r="K119" s="25">
        <v>5</v>
      </c>
      <c r="L119" s="25">
        <v>175</v>
      </c>
    </row>
    <row r="120" spans="1:12" s="55" customFormat="1" ht="18" customHeight="1" x14ac:dyDescent="0.25">
      <c r="A120" s="14" t="s">
        <v>1370</v>
      </c>
      <c r="B120" s="56" t="s">
        <v>1737</v>
      </c>
      <c r="C120" s="96">
        <v>6.5299999999999994</v>
      </c>
      <c r="D120" s="95">
        <v>0.02</v>
      </c>
      <c r="E120" s="137">
        <f t="shared" si="4"/>
        <v>17.86</v>
      </c>
      <c r="F120" s="18" t="s">
        <v>1738</v>
      </c>
      <c r="G120" s="19" t="s">
        <v>332</v>
      </c>
      <c r="H120" s="20" t="s">
        <v>363</v>
      </c>
      <c r="I120" s="19" t="s">
        <v>364</v>
      </c>
      <c r="J120" s="21" t="s">
        <v>1736</v>
      </c>
      <c r="K120" s="25">
        <v>4</v>
      </c>
      <c r="L120" s="25">
        <v>150</v>
      </c>
    </row>
    <row r="121" spans="1:12" s="55" customFormat="1" ht="18" customHeight="1" x14ac:dyDescent="0.25">
      <c r="A121" s="14" t="s">
        <v>1370</v>
      </c>
      <c r="B121" s="56" t="s">
        <v>1739</v>
      </c>
      <c r="C121" s="96">
        <v>2.7600000000000002</v>
      </c>
      <c r="D121" s="95">
        <v>0.02</v>
      </c>
      <c r="E121" s="137">
        <f t="shared" si="4"/>
        <v>13.336</v>
      </c>
      <c r="F121" s="18" t="s">
        <v>1740</v>
      </c>
      <c r="G121" s="19" t="s">
        <v>332</v>
      </c>
      <c r="H121" s="20" t="s">
        <v>363</v>
      </c>
      <c r="I121" s="19" t="s">
        <v>364</v>
      </c>
      <c r="J121" s="21" t="s">
        <v>1741</v>
      </c>
      <c r="K121" s="25">
        <v>20</v>
      </c>
      <c r="L121" s="25">
        <v>435</v>
      </c>
    </row>
    <row r="122" spans="1:12" s="55" customFormat="1" ht="18" customHeight="1" x14ac:dyDescent="0.25">
      <c r="A122" s="14" t="s">
        <v>1370</v>
      </c>
      <c r="B122" s="56" t="s">
        <v>1742</v>
      </c>
      <c r="C122" s="96">
        <v>4.6499999999999995</v>
      </c>
      <c r="D122" s="95">
        <v>0.02</v>
      </c>
      <c r="E122" s="137">
        <f t="shared" si="4"/>
        <v>15.603999999999999</v>
      </c>
      <c r="F122" s="18" t="s">
        <v>1743</v>
      </c>
      <c r="G122" s="19" t="s">
        <v>21</v>
      </c>
      <c r="H122" s="20" t="s">
        <v>22</v>
      </c>
      <c r="I122" s="19" t="s">
        <v>23</v>
      </c>
      <c r="J122" s="21" t="s">
        <v>1744</v>
      </c>
      <c r="K122" s="22" t="s">
        <v>18</v>
      </c>
      <c r="L122" s="25">
        <v>200</v>
      </c>
    </row>
    <row r="123" spans="1:12" s="55" customFormat="1" ht="18" customHeight="1" x14ac:dyDescent="0.25">
      <c r="A123" s="14" t="s">
        <v>1370</v>
      </c>
      <c r="B123" s="56" t="s">
        <v>1745</v>
      </c>
      <c r="C123" s="96">
        <v>4.6499999999999995</v>
      </c>
      <c r="D123" s="95">
        <v>0.02</v>
      </c>
      <c r="E123" s="137">
        <f t="shared" si="4"/>
        <v>15.603999999999999</v>
      </c>
      <c r="F123" s="18" t="s">
        <v>1746</v>
      </c>
      <c r="G123" s="19" t="s">
        <v>332</v>
      </c>
      <c r="H123" s="20" t="s">
        <v>363</v>
      </c>
      <c r="I123" s="19" t="s">
        <v>364</v>
      </c>
      <c r="J123" s="21" t="s">
        <v>1744</v>
      </c>
      <c r="K123" s="25">
        <v>5</v>
      </c>
      <c r="L123" s="25">
        <v>190</v>
      </c>
    </row>
    <row r="124" spans="1:12" s="55" customFormat="1" ht="18" customHeight="1" x14ac:dyDescent="0.25">
      <c r="A124" s="14" t="s">
        <v>1370</v>
      </c>
      <c r="B124" s="56" t="s">
        <v>1747</v>
      </c>
      <c r="C124" s="96">
        <v>8.5299999999999994</v>
      </c>
      <c r="D124" s="95">
        <v>0.02</v>
      </c>
      <c r="E124" s="137">
        <f t="shared" si="4"/>
        <v>20.259999999999998</v>
      </c>
      <c r="F124" s="18" t="s">
        <v>1748</v>
      </c>
      <c r="G124" s="19" t="s">
        <v>21</v>
      </c>
      <c r="H124" s="20" t="s">
        <v>22</v>
      </c>
      <c r="I124" s="19" t="s">
        <v>23</v>
      </c>
      <c r="J124" s="21" t="s">
        <v>1749</v>
      </c>
      <c r="K124" s="25">
        <v>23.9</v>
      </c>
      <c r="L124" s="25">
        <v>475</v>
      </c>
    </row>
    <row r="125" spans="1:12" s="55" customFormat="1" ht="18" customHeight="1" x14ac:dyDescent="0.25">
      <c r="A125" s="14" t="s">
        <v>1370</v>
      </c>
      <c r="B125" s="56" t="s">
        <v>1750</v>
      </c>
      <c r="C125" s="96">
        <v>9.379999999999999</v>
      </c>
      <c r="D125" s="95">
        <v>0.02</v>
      </c>
      <c r="E125" s="137">
        <f t="shared" si="4"/>
        <v>21.279999999999998</v>
      </c>
      <c r="F125" s="18" t="s">
        <v>1751</v>
      </c>
      <c r="G125" s="19" t="s">
        <v>332</v>
      </c>
      <c r="H125" s="20" t="s">
        <v>363</v>
      </c>
      <c r="I125" s="19" t="s">
        <v>364</v>
      </c>
      <c r="J125" s="21" t="s">
        <v>1752</v>
      </c>
      <c r="K125" s="25">
        <v>21</v>
      </c>
      <c r="L125" s="25">
        <v>450</v>
      </c>
    </row>
    <row r="126" spans="1:12" s="55" customFormat="1" ht="18" customHeight="1" x14ac:dyDescent="0.25">
      <c r="A126" s="14" t="s">
        <v>1370</v>
      </c>
      <c r="B126" s="56" t="s">
        <v>1753</v>
      </c>
      <c r="C126" s="96">
        <v>6.1599999999999993</v>
      </c>
      <c r="D126" s="95">
        <v>0.02</v>
      </c>
      <c r="E126" s="137">
        <f t="shared" si="4"/>
        <v>17.415999999999997</v>
      </c>
      <c r="F126" s="18" t="s">
        <v>1754</v>
      </c>
      <c r="G126" s="19" t="s">
        <v>21</v>
      </c>
      <c r="H126" s="20" t="s">
        <v>22</v>
      </c>
      <c r="I126" s="19" t="s">
        <v>23</v>
      </c>
      <c r="J126" s="21" t="s">
        <v>1755</v>
      </c>
      <c r="K126" s="22" t="s">
        <v>18</v>
      </c>
      <c r="L126" s="25">
        <v>500</v>
      </c>
    </row>
    <row r="127" spans="1:12" s="55" customFormat="1" ht="18" customHeight="1" x14ac:dyDescent="0.25">
      <c r="A127" s="14" t="s">
        <v>1370</v>
      </c>
      <c r="B127" s="56" t="s">
        <v>1756</v>
      </c>
      <c r="C127" s="96">
        <v>7.4899999999999993</v>
      </c>
      <c r="D127" s="95">
        <v>0.02</v>
      </c>
      <c r="E127" s="137">
        <f t="shared" si="4"/>
        <v>19.012</v>
      </c>
      <c r="F127" s="18" t="s">
        <v>1757</v>
      </c>
      <c r="G127" s="19" t="s">
        <v>332</v>
      </c>
      <c r="H127" s="20" t="s">
        <v>363</v>
      </c>
      <c r="I127" s="19" t="s">
        <v>364</v>
      </c>
      <c r="J127" s="21" t="s">
        <v>1755</v>
      </c>
      <c r="K127" s="22" t="s">
        <v>18</v>
      </c>
      <c r="L127" s="25">
        <v>500</v>
      </c>
    </row>
    <row r="128" spans="1:12" s="55" customFormat="1" ht="18" customHeight="1" x14ac:dyDescent="0.25">
      <c r="A128" s="14" t="s">
        <v>1370</v>
      </c>
      <c r="B128" s="56" t="s">
        <v>1758</v>
      </c>
      <c r="C128" s="96">
        <v>6.5399999999999991</v>
      </c>
      <c r="D128" s="95">
        <v>0.02</v>
      </c>
      <c r="E128" s="137">
        <f t="shared" si="4"/>
        <v>17.872</v>
      </c>
      <c r="F128" s="18" t="s">
        <v>1759</v>
      </c>
      <c r="G128" s="19" t="s">
        <v>332</v>
      </c>
      <c r="H128" s="20" t="s">
        <v>363</v>
      </c>
      <c r="I128" s="19" t="s">
        <v>364</v>
      </c>
      <c r="J128" s="21" t="s">
        <v>1760</v>
      </c>
      <c r="K128" s="22" t="s">
        <v>18</v>
      </c>
      <c r="L128" s="25">
        <v>500</v>
      </c>
    </row>
    <row r="129" spans="1:12" s="55" customFormat="1" ht="18" customHeight="1" x14ac:dyDescent="0.25">
      <c r="A129" s="14" t="s">
        <v>1370</v>
      </c>
      <c r="B129" s="56" t="s">
        <v>1761</v>
      </c>
      <c r="C129" s="96">
        <v>7.4899999999999993</v>
      </c>
      <c r="D129" s="95">
        <v>0.02</v>
      </c>
      <c r="E129" s="137">
        <f>SUM(C129+D129)*1.2 + 10</f>
        <v>19.012</v>
      </c>
      <c r="F129" s="18" t="s">
        <v>1762</v>
      </c>
      <c r="G129" s="19" t="s">
        <v>21</v>
      </c>
      <c r="H129" s="20" t="s">
        <v>22</v>
      </c>
      <c r="I129" s="19" t="s">
        <v>23</v>
      </c>
      <c r="J129" s="21" t="s">
        <v>1763</v>
      </c>
      <c r="K129" s="22" t="s">
        <v>18</v>
      </c>
      <c r="L129" s="25">
        <v>500</v>
      </c>
    </row>
    <row r="130" spans="1:12" s="55" customFormat="1" ht="18" customHeight="1" x14ac:dyDescent="0.25">
      <c r="A130" s="14" t="s">
        <v>1370</v>
      </c>
      <c r="B130" s="56" t="s">
        <v>1764</v>
      </c>
      <c r="C130" s="96">
        <v>6.35</v>
      </c>
      <c r="D130" s="95">
        <v>0.02</v>
      </c>
      <c r="E130" s="137">
        <f t="shared" si="4"/>
        <v>17.643999999999998</v>
      </c>
      <c r="F130" s="18" t="s">
        <v>1765</v>
      </c>
      <c r="G130" s="19" t="s">
        <v>21</v>
      </c>
      <c r="H130" s="20" t="s">
        <v>22</v>
      </c>
      <c r="I130" s="19" t="s">
        <v>23</v>
      </c>
      <c r="J130" s="21" t="s">
        <v>1766</v>
      </c>
      <c r="K130" s="25">
        <v>20</v>
      </c>
      <c r="L130" s="25">
        <v>410</v>
      </c>
    </row>
    <row r="131" spans="1:12" s="55" customFormat="1" ht="18" customHeight="1" x14ac:dyDescent="0.25">
      <c r="A131" s="14" t="s">
        <v>1370</v>
      </c>
      <c r="B131" s="56" t="s">
        <v>1767</v>
      </c>
      <c r="C131" s="96">
        <v>5.31</v>
      </c>
      <c r="D131" s="95">
        <v>0.02</v>
      </c>
      <c r="E131" s="137">
        <f t="shared" si="4"/>
        <v>16.396000000000001</v>
      </c>
      <c r="F131" s="18" t="s">
        <v>1768</v>
      </c>
      <c r="G131" s="19" t="s">
        <v>332</v>
      </c>
      <c r="H131" s="20" t="s">
        <v>363</v>
      </c>
      <c r="I131" s="19" t="s">
        <v>364</v>
      </c>
      <c r="J131" s="21" t="s">
        <v>1769</v>
      </c>
      <c r="K131" s="22" t="s">
        <v>18</v>
      </c>
      <c r="L131" s="25">
        <v>225</v>
      </c>
    </row>
    <row r="132" spans="1:12" s="55" customFormat="1" ht="18" customHeight="1" x14ac:dyDescent="0.25">
      <c r="A132" s="14" t="s">
        <v>1370</v>
      </c>
      <c r="B132" s="56" t="s">
        <v>1770</v>
      </c>
      <c r="C132" s="96">
        <v>8.0499999999999989</v>
      </c>
      <c r="D132" s="95">
        <v>0.02</v>
      </c>
      <c r="E132" s="137">
        <f t="shared" si="4"/>
        <v>19.683999999999997</v>
      </c>
      <c r="F132" s="18" t="s">
        <v>1771</v>
      </c>
      <c r="G132" s="19" t="s">
        <v>21</v>
      </c>
      <c r="H132" s="20" t="s">
        <v>22</v>
      </c>
      <c r="I132" s="19" t="s">
        <v>23</v>
      </c>
      <c r="J132" s="21" t="s">
        <v>1772</v>
      </c>
      <c r="K132" s="22" t="s">
        <v>18</v>
      </c>
      <c r="L132" s="25">
        <v>1100</v>
      </c>
    </row>
    <row r="133" spans="1:12" s="55" customFormat="1" ht="18" customHeight="1" x14ac:dyDescent="0.25">
      <c r="A133" s="14" t="s">
        <v>1370</v>
      </c>
      <c r="B133" s="56" t="s">
        <v>1773</v>
      </c>
      <c r="C133" s="96">
        <v>6.5299999999999994</v>
      </c>
      <c r="D133" s="95">
        <v>0.02</v>
      </c>
      <c r="E133" s="137">
        <f t="shared" si="4"/>
        <v>17.86</v>
      </c>
      <c r="F133" s="18" t="s">
        <v>1774</v>
      </c>
      <c r="G133" s="19" t="s">
        <v>332</v>
      </c>
      <c r="H133" s="20" t="s">
        <v>363</v>
      </c>
      <c r="I133" s="19" t="s">
        <v>364</v>
      </c>
      <c r="J133" s="21" t="s">
        <v>1775</v>
      </c>
      <c r="K133" s="22" t="s">
        <v>18</v>
      </c>
      <c r="L133" s="25">
        <v>275</v>
      </c>
    </row>
    <row r="134" spans="1:12" s="55" customFormat="1" ht="18" customHeight="1" x14ac:dyDescent="0.25">
      <c r="A134" s="14" t="s">
        <v>1370</v>
      </c>
      <c r="B134" s="56" t="s">
        <v>1776</v>
      </c>
      <c r="C134" s="96">
        <v>5.4099999999999993</v>
      </c>
      <c r="D134" s="95">
        <v>0.02</v>
      </c>
      <c r="E134" s="137">
        <f t="shared" si="4"/>
        <v>16.515999999999998</v>
      </c>
      <c r="F134" s="18" t="s">
        <v>1777</v>
      </c>
      <c r="G134" s="19" t="s">
        <v>21</v>
      </c>
      <c r="H134" s="20" t="s">
        <v>22</v>
      </c>
      <c r="I134" s="19" t="s">
        <v>23</v>
      </c>
      <c r="J134" s="21" t="s">
        <v>1778</v>
      </c>
      <c r="K134" s="25">
        <v>22</v>
      </c>
      <c r="L134" s="25">
        <v>600</v>
      </c>
    </row>
    <row r="135" spans="1:12" s="55" customFormat="1" ht="18" customHeight="1" x14ac:dyDescent="0.25">
      <c r="A135" s="14" t="s">
        <v>1370</v>
      </c>
      <c r="B135" s="56" t="s">
        <v>1779</v>
      </c>
      <c r="C135" s="96">
        <v>7.7899999999999991</v>
      </c>
      <c r="D135" s="95">
        <v>0.02</v>
      </c>
      <c r="E135" s="137">
        <f t="shared" si="4"/>
        <v>19.372</v>
      </c>
      <c r="F135" s="18" t="s">
        <v>1780</v>
      </c>
      <c r="G135" s="19" t="s">
        <v>332</v>
      </c>
      <c r="H135" s="20" t="s">
        <v>363</v>
      </c>
      <c r="I135" s="19" t="s">
        <v>364</v>
      </c>
      <c r="J135" s="21" t="s">
        <v>1781</v>
      </c>
      <c r="K135" s="22" t="s">
        <v>18</v>
      </c>
      <c r="L135" s="25">
        <v>450</v>
      </c>
    </row>
    <row r="136" spans="1:12" s="55" customFormat="1" ht="18" customHeight="1" x14ac:dyDescent="0.25">
      <c r="A136" s="14" t="s">
        <v>1782</v>
      </c>
      <c r="B136" s="56" t="s">
        <v>1783</v>
      </c>
      <c r="C136" s="96">
        <v>4.84</v>
      </c>
      <c r="D136" s="95">
        <v>0.02</v>
      </c>
      <c r="E136" s="137">
        <f t="shared" ref="E136:E144" si="5">SUM(C136+D136)*1.2 + 8</f>
        <v>13.831999999999999</v>
      </c>
      <c r="F136" s="18" t="s">
        <v>1784</v>
      </c>
      <c r="G136" s="19" t="s">
        <v>21</v>
      </c>
      <c r="H136" s="20" t="s">
        <v>22</v>
      </c>
      <c r="I136" s="19" t="s">
        <v>23</v>
      </c>
      <c r="J136" s="21" t="s">
        <v>1785</v>
      </c>
      <c r="K136" s="25">
        <v>8</v>
      </c>
      <c r="L136" s="25">
        <v>360</v>
      </c>
    </row>
    <row r="137" spans="1:12" s="55" customFormat="1" ht="18" customHeight="1" x14ac:dyDescent="0.25">
      <c r="A137" s="14" t="s">
        <v>1782</v>
      </c>
      <c r="B137" s="56" t="s">
        <v>1786</v>
      </c>
      <c r="C137" s="96">
        <v>9.09</v>
      </c>
      <c r="D137" s="95">
        <v>0.02</v>
      </c>
      <c r="E137" s="137">
        <f>SUM(C137+D137)*1.2 + 12</f>
        <v>22.931999999999999</v>
      </c>
      <c r="F137" s="18" t="s">
        <v>1787</v>
      </c>
      <c r="G137" s="19" t="s">
        <v>21</v>
      </c>
      <c r="H137" s="20" t="s">
        <v>22</v>
      </c>
      <c r="I137" s="19" t="s">
        <v>23</v>
      </c>
      <c r="J137" s="21" t="s">
        <v>1788</v>
      </c>
      <c r="K137" s="25">
        <v>18</v>
      </c>
      <c r="L137" s="25">
        <v>450</v>
      </c>
    </row>
    <row r="138" spans="1:12" s="55" customFormat="1" ht="18" customHeight="1" x14ac:dyDescent="0.25">
      <c r="A138" s="14" t="s">
        <v>1782</v>
      </c>
      <c r="B138" s="56" t="s">
        <v>1789</v>
      </c>
      <c r="C138" s="96">
        <v>3.33</v>
      </c>
      <c r="D138" s="95">
        <v>0.02</v>
      </c>
      <c r="E138" s="137">
        <f t="shared" si="5"/>
        <v>12.02</v>
      </c>
      <c r="F138" s="18" t="s">
        <v>1790</v>
      </c>
      <c r="G138" s="19" t="s">
        <v>21</v>
      </c>
      <c r="H138" s="20" t="s">
        <v>22</v>
      </c>
      <c r="I138" s="19" t="s">
        <v>23</v>
      </c>
      <c r="J138" s="21" t="s">
        <v>1791</v>
      </c>
      <c r="K138" s="25">
        <v>20</v>
      </c>
      <c r="L138" s="22" t="s">
        <v>18</v>
      </c>
    </row>
    <row r="139" spans="1:12" s="55" customFormat="1" ht="18" customHeight="1" x14ac:dyDescent="0.25">
      <c r="A139" s="14" t="s">
        <v>1782</v>
      </c>
      <c r="B139" s="56" t="s">
        <v>1792</v>
      </c>
      <c r="C139" s="96">
        <v>3.33</v>
      </c>
      <c r="D139" s="95">
        <v>0.02</v>
      </c>
      <c r="E139" s="137">
        <f t="shared" si="5"/>
        <v>12.02</v>
      </c>
      <c r="F139" s="18" t="s">
        <v>1793</v>
      </c>
      <c r="G139" s="19" t="s">
        <v>332</v>
      </c>
      <c r="H139" s="20" t="s">
        <v>363</v>
      </c>
      <c r="I139" s="19" t="s">
        <v>364</v>
      </c>
      <c r="J139" s="21" t="s">
        <v>1791</v>
      </c>
      <c r="K139" s="25">
        <v>18</v>
      </c>
      <c r="L139" s="22" t="s">
        <v>18</v>
      </c>
    </row>
    <row r="140" spans="1:12" s="55" customFormat="1" ht="18" customHeight="1" x14ac:dyDescent="0.25">
      <c r="A140" s="14" t="s">
        <v>1794</v>
      </c>
      <c r="B140" s="56" t="s">
        <v>1795</v>
      </c>
      <c r="C140" s="96">
        <v>6.5399999999999991</v>
      </c>
      <c r="D140" s="95">
        <v>0.02</v>
      </c>
      <c r="E140" s="137">
        <f>SUM(C140+D140)*1.2 + 10</f>
        <v>17.872</v>
      </c>
      <c r="F140" s="18" t="s">
        <v>1796</v>
      </c>
      <c r="G140" s="19" t="s">
        <v>21</v>
      </c>
      <c r="H140" s="20" t="s">
        <v>22</v>
      </c>
      <c r="I140" s="19" t="s">
        <v>23</v>
      </c>
      <c r="J140" s="21" t="s">
        <v>1797</v>
      </c>
      <c r="K140" s="25">
        <v>18</v>
      </c>
      <c r="L140" s="25">
        <v>500</v>
      </c>
    </row>
    <row r="141" spans="1:12" s="55" customFormat="1" ht="18" customHeight="1" x14ac:dyDescent="0.25">
      <c r="A141" s="14" t="s">
        <v>1794</v>
      </c>
      <c r="B141" s="56" t="s">
        <v>1798</v>
      </c>
      <c r="C141" s="96">
        <v>2.7600000000000002</v>
      </c>
      <c r="D141" s="95">
        <v>0.02</v>
      </c>
      <c r="E141" s="137">
        <f t="shared" si="5"/>
        <v>11.336</v>
      </c>
      <c r="F141" s="18" t="s">
        <v>1799</v>
      </c>
      <c r="G141" s="19" t="s">
        <v>21</v>
      </c>
      <c r="H141" s="20" t="s">
        <v>22</v>
      </c>
      <c r="I141" s="19" t="s">
        <v>23</v>
      </c>
      <c r="J141" s="21" t="s">
        <v>1800</v>
      </c>
      <c r="K141" s="25">
        <v>18</v>
      </c>
      <c r="L141" s="25">
        <v>500</v>
      </c>
    </row>
    <row r="142" spans="1:12" s="55" customFormat="1" ht="18" customHeight="1" x14ac:dyDescent="0.25">
      <c r="A142" s="14" t="s">
        <v>1433</v>
      </c>
      <c r="B142" s="56" t="s">
        <v>1801</v>
      </c>
      <c r="C142" s="96">
        <v>3.71</v>
      </c>
      <c r="D142" s="95">
        <v>0.02</v>
      </c>
      <c r="E142" s="137">
        <f t="shared" si="5"/>
        <v>12.475999999999999</v>
      </c>
      <c r="F142" s="18" t="s">
        <v>1802</v>
      </c>
      <c r="G142" s="19" t="s">
        <v>21</v>
      </c>
      <c r="H142" s="20" t="s">
        <v>22</v>
      </c>
      <c r="I142" s="19" t="s">
        <v>23</v>
      </c>
      <c r="J142" s="21" t="s">
        <v>1803</v>
      </c>
      <c r="K142" s="25">
        <v>14</v>
      </c>
      <c r="L142" s="22" t="s">
        <v>18</v>
      </c>
    </row>
    <row r="143" spans="1:12" s="55" customFormat="1" ht="18" customHeight="1" x14ac:dyDescent="0.25">
      <c r="A143" s="14" t="s">
        <v>1433</v>
      </c>
      <c r="B143" s="56" t="s">
        <v>1804</v>
      </c>
      <c r="C143" s="96">
        <v>6.59</v>
      </c>
      <c r="D143" s="95">
        <v>0.02</v>
      </c>
      <c r="E143" s="137">
        <f>SUM(C143+D143)*1.2 + 10</f>
        <v>17.931999999999999</v>
      </c>
      <c r="F143" s="18" t="s">
        <v>1805</v>
      </c>
      <c r="G143" s="19" t="s">
        <v>21</v>
      </c>
      <c r="H143" s="20" t="s">
        <v>22</v>
      </c>
      <c r="I143" s="19" t="s">
        <v>23</v>
      </c>
      <c r="J143" s="21" t="s">
        <v>1806</v>
      </c>
      <c r="K143" s="25">
        <v>17</v>
      </c>
      <c r="L143" s="22" t="s">
        <v>18</v>
      </c>
    </row>
    <row r="144" spans="1:12" s="55" customFormat="1" ht="18" customHeight="1" x14ac:dyDescent="0.25">
      <c r="A144" s="14" t="s">
        <v>1433</v>
      </c>
      <c r="B144" s="56" t="s">
        <v>1807</v>
      </c>
      <c r="C144" s="96">
        <v>5.6</v>
      </c>
      <c r="D144" s="95">
        <v>0.02</v>
      </c>
      <c r="E144" s="137">
        <f t="shared" si="5"/>
        <v>14.744</v>
      </c>
      <c r="F144" s="18" t="s">
        <v>1808</v>
      </c>
      <c r="G144" s="19" t="s">
        <v>21</v>
      </c>
      <c r="H144" s="20" t="s">
        <v>22</v>
      </c>
      <c r="I144" s="19" t="s">
        <v>23</v>
      </c>
      <c r="J144" s="21" t="s">
        <v>1809</v>
      </c>
      <c r="K144" s="25">
        <v>25</v>
      </c>
      <c r="L144" s="25">
        <v>1000</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verticalDpi="0" r:id="rId1"/>
  <ignoredErrors>
    <ignoredError sqref="E19 E52:E53 E54 E70 E76 E86 E93 E137 E140 E143"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7"/>
  <sheetViews>
    <sheetView zoomScaleNormal="100" workbookViewId="0">
      <selection activeCell="H1" sqref="H1"/>
    </sheetView>
  </sheetViews>
  <sheetFormatPr baseColWidth="10" defaultRowHeight="15" x14ac:dyDescent="0.25"/>
  <cols>
    <col min="1" max="1" width="15.5703125" customWidth="1"/>
    <col min="3" max="3" width="19.85546875" bestFit="1" customWidth="1"/>
    <col min="4" max="4" width="0.140625" hidden="1" customWidth="1"/>
    <col min="5" max="5" width="9.5703125" hidden="1" customWidth="1"/>
    <col min="6" max="6" width="10.7109375" customWidth="1"/>
    <col min="7" max="7" width="35.42578125" customWidth="1"/>
    <col min="8" max="8" width="24.5703125" bestFit="1" customWidth="1"/>
    <col min="9" max="9" width="10.42578125" bestFit="1" customWidth="1"/>
    <col min="10" max="10" width="12.85546875" customWidth="1"/>
    <col min="11" max="11" width="34" customWidth="1"/>
  </cols>
  <sheetData>
    <row r="1" spans="1:12" s="118" customFormat="1" ht="33.75" customHeight="1" x14ac:dyDescent="0.35">
      <c r="A1" s="125" t="s">
        <v>5980</v>
      </c>
      <c r="C1" s="126"/>
      <c r="D1" s="119"/>
      <c r="E1" s="120"/>
      <c r="F1" s="121"/>
      <c r="G1" s="122"/>
      <c r="H1" s="123"/>
      <c r="I1" s="123"/>
      <c r="J1" s="123"/>
      <c r="L1" s="124"/>
    </row>
    <row r="2" spans="1:12" s="55" customFormat="1" ht="18" customHeight="1" x14ac:dyDescent="0.25">
      <c r="A2" s="8" t="s">
        <v>0</v>
      </c>
      <c r="B2" s="2" t="s">
        <v>1810</v>
      </c>
      <c r="C2" s="102" t="s">
        <v>1</v>
      </c>
      <c r="D2" s="2" t="s">
        <v>2</v>
      </c>
      <c r="E2" s="100" t="s">
        <v>3</v>
      </c>
      <c r="F2" s="10" t="s">
        <v>5978</v>
      </c>
      <c r="G2" s="9" t="s">
        <v>5979</v>
      </c>
      <c r="H2" s="9" t="s">
        <v>5</v>
      </c>
      <c r="I2" s="9" t="s">
        <v>5</v>
      </c>
      <c r="J2" s="9" t="s">
        <v>6</v>
      </c>
      <c r="K2" s="8" t="s">
        <v>7</v>
      </c>
      <c r="L2" s="57" t="s">
        <v>1811</v>
      </c>
    </row>
    <row r="3" spans="1:12" s="55" customFormat="1" ht="18" customHeight="1" x14ac:dyDescent="0.25">
      <c r="A3" s="14" t="s">
        <v>11</v>
      </c>
      <c r="B3" s="58" t="s">
        <v>1812</v>
      </c>
      <c r="C3" s="56" t="s">
        <v>1813</v>
      </c>
      <c r="D3" s="96">
        <v>31.959999999999997</v>
      </c>
      <c r="E3" s="95">
        <v>0.06</v>
      </c>
      <c r="F3" s="137">
        <f>SUM(D3+E3)*1.2 + 30</f>
        <v>68.423999999999992</v>
      </c>
      <c r="G3" s="18" t="s">
        <v>1814</v>
      </c>
      <c r="H3" s="19" t="s">
        <v>27</v>
      </c>
      <c r="I3" s="59" t="s">
        <v>1815</v>
      </c>
      <c r="J3" s="19" t="s">
        <v>28</v>
      </c>
      <c r="K3" s="21" t="s">
        <v>1816</v>
      </c>
      <c r="L3" s="60">
        <v>6000</v>
      </c>
    </row>
    <row r="4" spans="1:12" s="55" customFormat="1" ht="18" customHeight="1" x14ac:dyDescent="0.25">
      <c r="A4" s="14" t="s">
        <v>11</v>
      </c>
      <c r="B4" s="58" t="s">
        <v>1812</v>
      </c>
      <c r="C4" s="56" t="s">
        <v>1817</v>
      </c>
      <c r="D4" s="96">
        <v>31.959999999999997</v>
      </c>
      <c r="E4" s="95">
        <v>0.06</v>
      </c>
      <c r="F4" s="137">
        <f t="shared" ref="F4:F5" si="0">SUM(D4+E4)*1.2 + 30</f>
        <v>68.423999999999992</v>
      </c>
      <c r="G4" s="18" t="s">
        <v>1814</v>
      </c>
      <c r="H4" s="19" t="s">
        <v>31</v>
      </c>
      <c r="I4" s="61" t="s">
        <v>1815</v>
      </c>
      <c r="J4" s="19" t="s">
        <v>32</v>
      </c>
      <c r="K4" s="21" t="s">
        <v>1816</v>
      </c>
      <c r="L4" s="60">
        <v>6000</v>
      </c>
    </row>
    <row r="5" spans="1:12" s="55" customFormat="1" ht="18" customHeight="1" x14ac:dyDescent="0.25">
      <c r="A5" s="14" t="s">
        <v>11</v>
      </c>
      <c r="B5" s="58" t="s">
        <v>1812</v>
      </c>
      <c r="C5" s="56" t="s">
        <v>1818</v>
      </c>
      <c r="D5" s="96">
        <v>31.959999999999997</v>
      </c>
      <c r="E5" s="95">
        <v>0.06</v>
      </c>
      <c r="F5" s="137">
        <f t="shared" si="0"/>
        <v>68.423999999999992</v>
      </c>
      <c r="G5" s="18" t="s">
        <v>1814</v>
      </c>
      <c r="H5" s="19" t="s">
        <v>36</v>
      </c>
      <c r="I5" s="62" t="s">
        <v>1815</v>
      </c>
      <c r="J5" s="19" t="s">
        <v>37</v>
      </c>
      <c r="K5" s="21" t="s">
        <v>1816</v>
      </c>
      <c r="L5" s="60">
        <v>6000</v>
      </c>
    </row>
    <row r="6" spans="1:12" s="55" customFormat="1" ht="18" customHeight="1" x14ac:dyDescent="0.25">
      <c r="A6" s="14" t="s">
        <v>11</v>
      </c>
      <c r="B6" s="58" t="s">
        <v>1819</v>
      </c>
      <c r="C6" s="56" t="s">
        <v>1820</v>
      </c>
      <c r="D6" s="96">
        <v>6.18</v>
      </c>
      <c r="E6" s="95">
        <v>0.06</v>
      </c>
      <c r="F6" s="137">
        <f t="shared" ref="F6:F67" si="1">SUM(D6+E6)*1.2 + 20</f>
        <v>27.488</v>
      </c>
      <c r="G6" s="18" t="s">
        <v>1821</v>
      </c>
      <c r="H6" s="19" t="s">
        <v>21</v>
      </c>
      <c r="I6" s="63" t="s">
        <v>1815</v>
      </c>
      <c r="J6" s="19" t="s">
        <v>23</v>
      </c>
      <c r="K6" s="21" t="s">
        <v>1822</v>
      </c>
      <c r="L6" s="60">
        <v>10000</v>
      </c>
    </row>
    <row r="7" spans="1:12" s="55" customFormat="1" ht="18" customHeight="1" x14ac:dyDescent="0.25">
      <c r="A7" s="14" t="s">
        <v>11</v>
      </c>
      <c r="B7" s="58" t="s">
        <v>1812</v>
      </c>
      <c r="C7" s="56" t="s">
        <v>1823</v>
      </c>
      <c r="D7" s="96">
        <v>3.48</v>
      </c>
      <c r="E7" s="95">
        <v>0.06</v>
      </c>
      <c r="F7" s="137">
        <f t="shared" si="1"/>
        <v>24.248000000000001</v>
      </c>
      <c r="G7" s="18" t="s">
        <v>1824</v>
      </c>
      <c r="H7" s="19" t="s">
        <v>21</v>
      </c>
      <c r="I7" s="63" t="s">
        <v>1815</v>
      </c>
      <c r="J7" s="19" t="s">
        <v>23</v>
      </c>
      <c r="K7" s="21" t="s">
        <v>1822</v>
      </c>
      <c r="L7" s="60">
        <v>1000</v>
      </c>
    </row>
    <row r="8" spans="1:12" s="55" customFormat="1" ht="18" customHeight="1" x14ac:dyDescent="0.25">
      <c r="A8" s="14" t="s">
        <v>11</v>
      </c>
      <c r="B8" s="58" t="s">
        <v>1819</v>
      </c>
      <c r="C8" s="56" t="s">
        <v>1825</v>
      </c>
      <c r="D8" s="96">
        <v>50.260000000000005</v>
      </c>
      <c r="E8" s="95">
        <v>0.06</v>
      </c>
      <c r="F8" s="137">
        <f>SUM(D8+E8)*1.2 + 45</f>
        <v>105.38400000000001</v>
      </c>
      <c r="G8" s="18" t="s">
        <v>1826</v>
      </c>
      <c r="H8" s="19" t="s">
        <v>975</v>
      </c>
      <c r="I8" s="63" t="s">
        <v>1827</v>
      </c>
      <c r="J8" s="19" t="s">
        <v>75</v>
      </c>
      <c r="K8" s="21" t="s">
        <v>1828</v>
      </c>
      <c r="L8" s="60">
        <v>17000</v>
      </c>
    </row>
    <row r="9" spans="1:12" s="55" customFormat="1" ht="18" customHeight="1" x14ac:dyDescent="0.25">
      <c r="A9" s="14" t="s">
        <v>11</v>
      </c>
      <c r="B9" s="58" t="s">
        <v>1812</v>
      </c>
      <c r="C9" s="56" t="s">
        <v>1829</v>
      </c>
      <c r="D9" s="96">
        <v>8.9700000000000006</v>
      </c>
      <c r="E9" s="95">
        <v>0.06</v>
      </c>
      <c r="F9" s="137">
        <f t="shared" si="1"/>
        <v>30.835999999999999</v>
      </c>
      <c r="G9" s="18" t="s">
        <v>1830</v>
      </c>
      <c r="H9" s="19" t="s">
        <v>21</v>
      </c>
      <c r="I9" s="63" t="s">
        <v>1815</v>
      </c>
      <c r="J9" s="19" t="s">
        <v>23</v>
      </c>
      <c r="K9" s="21" t="s">
        <v>1831</v>
      </c>
      <c r="L9" s="60">
        <v>5000</v>
      </c>
    </row>
    <row r="10" spans="1:12" s="55" customFormat="1" ht="18" customHeight="1" x14ac:dyDescent="0.25">
      <c r="A10" s="14" t="s">
        <v>11</v>
      </c>
      <c r="B10" s="58" t="s">
        <v>1812</v>
      </c>
      <c r="C10" s="56" t="s">
        <v>1832</v>
      </c>
      <c r="D10" s="96">
        <v>8.9700000000000006</v>
      </c>
      <c r="E10" s="95">
        <v>0.06</v>
      </c>
      <c r="F10" s="137">
        <f t="shared" si="1"/>
        <v>30.835999999999999</v>
      </c>
      <c r="G10" s="18" t="s">
        <v>1830</v>
      </c>
      <c r="H10" s="19" t="s">
        <v>27</v>
      </c>
      <c r="I10" s="59" t="s">
        <v>1815</v>
      </c>
      <c r="J10" s="19" t="s">
        <v>28</v>
      </c>
      <c r="K10" s="21" t="s">
        <v>1831</v>
      </c>
      <c r="L10" s="60">
        <v>4000</v>
      </c>
    </row>
    <row r="11" spans="1:12" s="55" customFormat="1" ht="18" customHeight="1" x14ac:dyDescent="0.25">
      <c r="A11" s="14" t="s">
        <v>11</v>
      </c>
      <c r="B11" s="58" t="s">
        <v>1812</v>
      </c>
      <c r="C11" s="56" t="s">
        <v>1833</v>
      </c>
      <c r="D11" s="96">
        <v>8.9700000000000006</v>
      </c>
      <c r="E11" s="95">
        <v>0.06</v>
      </c>
      <c r="F11" s="137">
        <f t="shared" si="1"/>
        <v>30.835999999999999</v>
      </c>
      <c r="G11" s="18" t="s">
        <v>1830</v>
      </c>
      <c r="H11" s="19" t="s">
        <v>31</v>
      </c>
      <c r="I11" s="61" t="s">
        <v>1815</v>
      </c>
      <c r="J11" s="19" t="s">
        <v>32</v>
      </c>
      <c r="K11" s="21" t="s">
        <v>1831</v>
      </c>
      <c r="L11" s="60">
        <v>4000</v>
      </c>
    </row>
    <row r="12" spans="1:12" s="55" customFormat="1" ht="18" customHeight="1" x14ac:dyDescent="0.25">
      <c r="A12" s="14" t="s">
        <v>11</v>
      </c>
      <c r="B12" s="58" t="s">
        <v>1812</v>
      </c>
      <c r="C12" s="56" t="s">
        <v>1834</v>
      </c>
      <c r="D12" s="96">
        <v>8.9700000000000006</v>
      </c>
      <c r="E12" s="95">
        <v>0.06</v>
      </c>
      <c r="F12" s="137">
        <f t="shared" si="1"/>
        <v>30.835999999999999</v>
      </c>
      <c r="G12" s="18" t="s">
        <v>1830</v>
      </c>
      <c r="H12" s="19" t="s">
        <v>36</v>
      </c>
      <c r="I12" s="62" t="s">
        <v>1815</v>
      </c>
      <c r="J12" s="19" t="s">
        <v>37</v>
      </c>
      <c r="K12" s="21" t="s">
        <v>1831</v>
      </c>
      <c r="L12" s="60">
        <v>4000</v>
      </c>
    </row>
    <row r="13" spans="1:12" s="55" customFormat="1" ht="18" customHeight="1" x14ac:dyDescent="0.25">
      <c r="A13" s="14" t="s">
        <v>11</v>
      </c>
      <c r="B13" s="58" t="s">
        <v>1819</v>
      </c>
      <c r="C13" s="56" t="s">
        <v>1835</v>
      </c>
      <c r="D13" s="96">
        <v>35.97</v>
      </c>
      <c r="E13" s="95">
        <v>0.06</v>
      </c>
      <c r="F13" s="137">
        <f>SUM(D13+E13)*1.2 + 30</f>
        <v>73.23599999999999</v>
      </c>
      <c r="G13" s="18" t="s">
        <v>1836</v>
      </c>
      <c r="H13" s="19" t="s">
        <v>21</v>
      </c>
      <c r="I13" s="63" t="s">
        <v>1815</v>
      </c>
      <c r="J13" s="19" t="s">
        <v>23</v>
      </c>
      <c r="K13" s="21" t="s">
        <v>1837</v>
      </c>
      <c r="L13" s="60">
        <v>20000</v>
      </c>
    </row>
    <row r="14" spans="1:12" s="55" customFormat="1" ht="18" customHeight="1" x14ac:dyDescent="0.25">
      <c r="A14" s="14" t="s">
        <v>11</v>
      </c>
      <c r="B14" s="58" t="s">
        <v>1819</v>
      </c>
      <c r="C14" s="56" t="s">
        <v>1838</v>
      </c>
      <c r="D14" s="96">
        <v>7.26</v>
      </c>
      <c r="E14" s="95">
        <v>0.06</v>
      </c>
      <c r="F14" s="137">
        <f t="shared" si="1"/>
        <v>28.783999999999999</v>
      </c>
      <c r="G14" s="18" t="s">
        <v>1839</v>
      </c>
      <c r="H14" s="19" t="s">
        <v>21</v>
      </c>
      <c r="I14" s="63" t="s">
        <v>1815</v>
      </c>
      <c r="J14" s="19" t="s">
        <v>23</v>
      </c>
      <c r="K14" s="21" t="s">
        <v>1840</v>
      </c>
      <c r="L14" s="60">
        <v>12000</v>
      </c>
    </row>
    <row r="15" spans="1:12" s="55" customFormat="1" ht="18" customHeight="1" x14ac:dyDescent="0.25">
      <c r="A15" s="14" t="s">
        <v>11</v>
      </c>
      <c r="B15" s="58" t="s">
        <v>1812</v>
      </c>
      <c r="C15" s="56" t="s">
        <v>1841</v>
      </c>
      <c r="D15" s="96">
        <v>5.2299999999999995</v>
      </c>
      <c r="E15" s="95">
        <v>0.06</v>
      </c>
      <c r="F15" s="137">
        <f t="shared" si="1"/>
        <v>26.347999999999999</v>
      </c>
      <c r="G15" s="18" t="s">
        <v>1842</v>
      </c>
      <c r="H15" s="19" t="s">
        <v>21</v>
      </c>
      <c r="I15" s="63" t="s">
        <v>1815</v>
      </c>
      <c r="J15" s="19" t="s">
        <v>23</v>
      </c>
      <c r="K15" s="21" t="s">
        <v>1840</v>
      </c>
      <c r="L15" s="60">
        <v>2500</v>
      </c>
    </row>
    <row r="16" spans="1:12" s="55" customFormat="1" ht="18" customHeight="1" x14ac:dyDescent="0.25">
      <c r="A16" s="14" t="s">
        <v>11</v>
      </c>
      <c r="B16" s="58" t="s">
        <v>1819</v>
      </c>
      <c r="C16" s="56" t="s">
        <v>1843</v>
      </c>
      <c r="D16" s="96">
        <v>7.26</v>
      </c>
      <c r="E16" s="95">
        <v>0.06</v>
      </c>
      <c r="F16" s="137">
        <f t="shared" si="1"/>
        <v>28.783999999999999</v>
      </c>
      <c r="G16" s="18" t="s">
        <v>1844</v>
      </c>
      <c r="H16" s="19" t="s">
        <v>21</v>
      </c>
      <c r="I16" s="63" t="s">
        <v>1815</v>
      </c>
      <c r="J16" s="19" t="s">
        <v>23</v>
      </c>
      <c r="K16" s="21" t="s">
        <v>1845</v>
      </c>
      <c r="L16" s="60">
        <v>12000</v>
      </c>
    </row>
    <row r="17" spans="1:12" s="55" customFormat="1" ht="18" customHeight="1" x14ac:dyDescent="0.25">
      <c r="A17" s="14" t="s">
        <v>11</v>
      </c>
      <c r="B17" s="58" t="s">
        <v>1812</v>
      </c>
      <c r="C17" s="56" t="s">
        <v>1846</v>
      </c>
      <c r="D17" s="96">
        <v>5.26</v>
      </c>
      <c r="E17" s="95">
        <v>0.06</v>
      </c>
      <c r="F17" s="137">
        <f t="shared" si="1"/>
        <v>26.384</v>
      </c>
      <c r="G17" s="18" t="s">
        <v>1847</v>
      </c>
      <c r="H17" s="19" t="s">
        <v>21</v>
      </c>
      <c r="I17" s="63" t="s">
        <v>1815</v>
      </c>
      <c r="J17" s="19" t="s">
        <v>23</v>
      </c>
      <c r="K17" s="21" t="s">
        <v>1845</v>
      </c>
      <c r="L17" s="60">
        <v>2600</v>
      </c>
    </row>
    <row r="18" spans="1:12" s="55" customFormat="1" ht="18" customHeight="1" x14ac:dyDescent="0.25">
      <c r="A18" s="14" t="s">
        <v>11</v>
      </c>
      <c r="B18" s="58" t="s">
        <v>1819</v>
      </c>
      <c r="C18" s="56" t="s">
        <v>1848</v>
      </c>
      <c r="D18" s="96">
        <v>8.06</v>
      </c>
      <c r="E18" s="95">
        <v>0.06</v>
      </c>
      <c r="F18" s="137">
        <f t="shared" si="1"/>
        <v>29.744</v>
      </c>
      <c r="G18" s="18" t="s">
        <v>1849</v>
      </c>
      <c r="H18" s="19" t="s">
        <v>21</v>
      </c>
      <c r="I18" s="63" t="s">
        <v>1815</v>
      </c>
      <c r="J18" s="19" t="s">
        <v>23</v>
      </c>
      <c r="K18" s="21" t="s">
        <v>1850</v>
      </c>
      <c r="L18" s="60">
        <v>12000</v>
      </c>
    </row>
    <row r="19" spans="1:12" s="55" customFormat="1" ht="18" customHeight="1" x14ac:dyDescent="0.25">
      <c r="A19" s="14" t="s">
        <v>11</v>
      </c>
      <c r="B19" s="58" t="s">
        <v>1812</v>
      </c>
      <c r="C19" s="56" t="s">
        <v>1851</v>
      </c>
      <c r="D19" s="96">
        <v>3.84</v>
      </c>
      <c r="E19" s="95">
        <v>0.06</v>
      </c>
      <c r="F19" s="137">
        <f t="shared" si="1"/>
        <v>24.68</v>
      </c>
      <c r="G19" s="18" t="s">
        <v>1852</v>
      </c>
      <c r="H19" s="19" t="s">
        <v>21</v>
      </c>
      <c r="I19" s="63" t="s">
        <v>1815</v>
      </c>
      <c r="J19" s="19" t="s">
        <v>23</v>
      </c>
      <c r="K19" s="21" t="s">
        <v>1853</v>
      </c>
      <c r="L19" s="60">
        <v>2600</v>
      </c>
    </row>
    <row r="20" spans="1:12" s="55" customFormat="1" ht="18" customHeight="1" x14ac:dyDescent="0.25">
      <c r="A20" s="14" t="s">
        <v>11</v>
      </c>
      <c r="B20" s="58" t="s">
        <v>1819</v>
      </c>
      <c r="C20" s="56" t="s">
        <v>1854</v>
      </c>
      <c r="D20" s="96">
        <v>37.72</v>
      </c>
      <c r="E20" s="95">
        <v>0.24</v>
      </c>
      <c r="F20" s="137">
        <f>SUM(D20+E20)*1.2 + 35</f>
        <v>80.551999999999992</v>
      </c>
      <c r="G20" s="18" t="s">
        <v>1855</v>
      </c>
      <c r="H20" s="19" t="s">
        <v>975</v>
      </c>
      <c r="I20" s="63" t="s">
        <v>1827</v>
      </c>
      <c r="J20" s="19" t="s">
        <v>75</v>
      </c>
      <c r="K20" s="21" t="s">
        <v>1856</v>
      </c>
      <c r="L20" s="60">
        <v>15000</v>
      </c>
    </row>
    <row r="21" spans="1:12" s="55" customFormat="1" ht="18" customHeight="1" x14ac:dyDescent="0.25">
      <c r="A21" s="14" t="s">
        <v>11</v>
      </c>
      <c r="B21" s="58" t="s">
        <v>1812</v>
      </c>
      <c r="C21" s="56" t="s">
        <v>1857</v>
      </c>
      <c r="D21" s="96">
        <v>8.9700000000000006</v>
      </c>
      <c r="E21" s="95">
        <v>0.06</v>
      </c>
      <c r="F21" s="137">
        <f t="shared" si="1"/>
        <v>30.835999999999999</v>
      </c>
      <c r="G21" s="18" t="s">
        <v>1858</v>
      </c>
      <c r="H21" s="19" t="s">
        <v>21</v>
      </c>
      <c r="I21" s="63" t="s">
        <v>1815</v>
      </c>
      <c r="J21" s="19" t="s">
        <v>23</v>
      </c>
      <c r="K21" s="21" t="s">
        <v>1859</v>
      </c>
      <c r="L21" s="60">
        <v>2200</v>
      </c>
    </row>
    <row r="22" spans="1:12" s="55" customFormat="1" ht="18" customHeight="1" x14ac:dyDescent="0.25">
      <c r="A22" s="14" t="s">
        <v>11</v>
      </c>
      <c r="B22" s="58" t="s">
        <v>1812</v>
      </c>
      <c r="C22" s="56" t="s">
        <v>1860</v>
      </c>
      <c r="D22" s="96">
        <v>8.9700000000000006</v>
      </c>
      <c r="E22" s="95">
        <v>0.06</v>
      </c>
      <c r="F22" s="137">
        <f t="shared" si="1"/>
        <v>30.835999999999999</v>
      </c>
      <c r="G22" s="18" t="s">
        <v>1858</v>
      </c>
      <c r="H22" s="19" t="s">
        <v>27</v>
      </c>
      <c r="I22" s="59" t="s">
        <v>1815</v>
      </c>
      <c r="J22" s="19" t="s">
        <v>28</v>
      </c>
      <c r="K22" s="21" t="s">
        <v>1859</v>
      </c>
      <c r="L22" s="60">
        <v>1400</v>
      </c>
    </row>
    <row r="23" spans="1:12" s="55" customFormat="1" ht="18" customHeight="1" x14ac:dyDescent="0.25">
      <c r="A23" s="14" t="s">
        <v>11</v>
      </c>
      <c r="B23" s="58" t="s">
        <v>1812</v>
      </c>
      <c r="C23" s="56" t="s">
        <v>1861</v>
      </c>
      <c r="D23" s="96">
        <v>8.9700000000000006</v>
      </c>
      <c r="E23" s="95">
        <v>0.06</v>
      </c>
      <c r="F23" s="137">
        <f t="shared" si="1"/>
        <v>30.835999999999999</v>
      </c>
      <c r="G23" s="18" t="s">
        <v>1858</v>
      </c>
      <c r="H23" s="19" t="s">
        <v>31</v>
      </c>
      <c r="I23" s="61" t="s">
        <v>1815</v>
      </c>
      <c r="J23" s="19" t="s">
        <v>32</v>
      </c>
      <c r="K23" s="21" t="s">
        <v>1859</v>
      </c>
      <c r="L23" s="60">
        <v>1400</v>
      </c>
    </row>
    <row r="24" spans="1:12" s="55" customFormat="1" ht="18" customHeight="1" x14ac:dyDescent="0.25">
      <c r="A24" s="14" t="s">
        <v>11</v>
      </c>
      <c r="B24" s="58" t="s">
        <v>1812</v>
      </c>
      <c r="C24" s="56" t="s">
        <v>1862</v>
      </c>
      <c r="D24" s="96">
        <v>8.9700000000000006</v>
      </c>
      <c r="E24" s="95">
        <v>0.06</v>
      </c>
      <c r="F24" s="137">
        <f t="shared" si="1"/>
        <v>30.835999999999999</v>
      </c>
      <c r="G24" s="18" t="s">
        <v>1858</v>
      </c>
      <c r="H24" s="19" t="s">
        <v>36</v>
      </c>
      <c r="I24" s="62" t="s">
        <v>1815</v>
      </c>
      <c r="J24" s="19" t="s">
        <v>37</v>
      </c>
      <c r="K24" s="21" t="s">
        <v>1859</v>
      </c>
      <c r="L24" s="60">
        <v>1400</v>
      </c>
    </row>
    <row r="25" spans="1:12" s="55" customFormat="1" ht="18" customHeight="1" x14ac:dyDescent="0.25">
      <c r="A25" s="14" t="s">
        <v>11</v>
      </c>
      <c r="B25" s="58" t="s">
        <v>1819</v>
      </c>
      <c r="C25" s="56" t="s">
        <v>1863</v>
      </c>
      <c r="D25" s="96">
        <v>6.27</v>
      </c>
      <c r="E25" s="95">
        <v>0.06</v>
      </c>
      <c r="F25" s="137">
        <f t="shared" si="1"/>
        <v>27.595999999999997</v>
      </c>
      <c r="G25" s="18" t="s">
        <v>1864</v>
      </c>
      <c r="H25" s="19" t="s">
        <v>21</v>
      </c>
      <c r="I25" s="63" t="s">
        <v>1815</v>
      </c>
      <c r="J25" s="19" t="s">
        <v>23</v>
      </c>
      <c r="K25" s="21" t="s">
        <v>1865</v>
      </c>
      <c r="L25" s="60">
        <v>12000</v>
      </c>
    </row>
    <row r="26" spans="1:12" s="55" customFormat="1" ht="18" customHeight="1" x14ac:dyDescent="0.25">
      <c r="A26" s="14" t="s">
        <v>11</v>
      </c>
      <c r="B26" s="58" t="s">
        <v>1812</v>
      </c>
      <c r="C26" s="56" t="s">
        <v>1866</v>
      </c>
      <c r="D26" s="96">
        <v>4.0199999999999996</v>
      </c>
      <c r="E26" s="95">
        <v>0.06</v>
      </c>
      <c r="F26" s="137">
        <f t="shared" si="1"/>
        <v>24.896000000000001</v>
      </c>
      <c r="G26" s="18" t="s">
        <v>1867</v>
      </c>
      <c r="H26" s="19" t="s">
        <v>21</v>
      </c>
      <c r="I26" s="63" t="s">
        <v>1815</v>
      </c>
      <c r="J26" s="19" t="s">
        <v>23</v>
      </c>
      <c r="K26" s="21" t="s">
        <v>1868</v>
      </c>
      <c r="L26" s="60">
        <v>2600</v>
      </c>
    </row>
    <row r="27" spans="1:12" s="55" customFormat="1" ht="18" customHeight="1" x14ac:dyDescent="0.25">
      <c r="A27" s="14" t="s">
        <v>11</v>
      </c>
      <c r="B27" s="58" t="s">
        <v>1819</v>
      </c>
      <c r="C27" s="56" t="s">
        <v>1869</v>
      </c>
      <c r="D27" s="96">
        <v>8.9700000000000006</v>
      </c>
      <c r="E27" s="95">
        <v>0.06</v>
      </c>
      <c r="F27" s="137">
        <f t="shared" si="1"/>
        <v>30.835999999999999</v>
      </c>
      <c r="G27" s="18" t="s">
        <v>1870</v>
      </c>
      <c r="H27" s="19" t="s">
        <v>21</v>
      </c>
      <c r="I27" s="63" t="s">
        <v>1815</v>
      </c>
      <c r="J27" s="19" t="s">
        <v>23</v>
      </c>
      <c r="K27" s="21" t="s">
        <v>1871</v>
      </c>
      <c r="L27" s="60">
        <v>12000</v>
      </c>
    </row>
    <row r="28" spans="1:12" s="55" customFormat="1" ht="18" customHeight="1" x14ac:dyDescent="0.25">
      <c r="A28" s="14" t="s">
        <v>11</v>
      </c>
      <c r="B28" s="58" t="s">
        <v>1812</v>
      </c>
      <c r="C28" s="56" t="s">
        <v>1872</v>
      </c>
      <c r="D28" s="96">
        <v>5.8199999999999994</v>
      </c>
      <c r="E28" s="95">
        <v>0.06</v>
      </c>
      <c r="F28" s="137">
        <f t="shared" si="1"/>
        <v>27.055999999999997</v>
      </c>
      <c r="G28" s="18" t="s">
        <v>1873</v>
      </c>
      <c r="H28" s="19" t="s">
        <v>21</v>
      </c>
      <c r="I28" s="63" t="s">
        <v>1815</v>
      </c>
      <c r="J28" s="19" t="s">
        <v>23</v>
      </c>
      <c r="K28" s="21" t="s">
        <v>1871</v>
      </c>
      <c r="L28" s="60">
        <v>3000</v>
      </c>
    </row>
    <row r="29" spans="1:12" s="55" customFormat="1" ht="18" customHeight="1" x14ac:dyDescent="0.25">
      <c r="A29" s="14" t="s">
        <v>11</v>
      </c>
      <c r="B29" s="58" t="s">
        <v>1819</v>
      </c>
      <c r="C29" s="56" t="s">
        <v>1874</v>
      </c>
      <c r="D29" s="96">
        <v>13.92</v>
      </c>
      <c r="E29" s="95">
        <v>0.06</v>
      </c>
      <c r="F29" s="137">
        <f t="shared" si="1"/>
        <v>36.775999999999996</v>
      </c>
      <c r="G29" s="18" t="s">
        <v>1875</v>
      </c>
      <c r="H29" s="19" t="s">
        <v>21</v>
      </c>
      <c r="I29" s="63" t="s">
        <v>1815</v>
      </c>
      <c r="J29" s="19" t="s">
        <v>23</v>
      </c>
      <c r="K29" s="21" t="s">
        <v>1876</v>
      </c>
      <c r="L29" s="60">
        <v>15000</v>
      </c>
    </row>
    <row r="30" spans="1:12" s="55" customFormat="1" ht="18" customHeight="1" x14ac:dyDescent="0.25">
      <c r="A30" s="14" t="s">
        <v>11</v>
      </c>
      <c r="B30" s="58" t="s">
        <v>1819</v>
      </c>
      <c r="C30" s="56" t="s">
        <v>1877</v>
      </c>
      <c r="D30" s="96">
        <v>47.940000000000005</v>
      </c>
      <c r="E30" s="95">
        <v>0.24</v>
      </c>
      <c r="F30" s="137">
        <f>SUM(D30+E30)*1.2 + 45</f>
        <v>102.816</v>
      </c>
      <c r="G30" s="18" t="s">
        <v>1878</v>
      </c>
      <c r="H30" s="19" t="s">
        <v>14</v>
      </c>
      <c r="I30" s="63" t="s">
        <v>1827</v>
      </c>
      <c r="J30" s="19" t="s">
        <v>75</v>
      </c>
      <c r="K30" s="21" t="s">
        <v>1876</v>
      </c>
      <c r="L30" s="60">
        <v>15000</v>
      </c>
    </row>
    <row r="31" spans="1:12" s="55" customFormat="1" ht="18" customHeight="1" x14ac:dyDescent="0.25">
      <c r="A31" s="14" t="s">
        <v>11</v>
      </c>
      <c r="B31" s="58" t="s">
        <v>1812</v>
      </c>
      <c r="C31" s="56" t="s">
        <v>1879</v>
      </c>
      <c r="D31" s="96">
        <v>33.18</v>
      </c>
      <c r="E31" s="95">
        <v>0.24</v>
      </c>
      <c r="F31" s="137">
        <f>SUM(D31+E31)*1.2 + 30</f>
        <v>70.103999999999999</v>
      </c>
      <c r="G31" s="18" t="s">
        <v>1880</v>
      </c>
      <c r="H31" s="19" t="s">
        <v>14</v>
      </c>
      <c r="I31" s="63" t="s">
        <v>1827</v>
      </c>
      <c r="J31" s="19" t="s">
        <v>75</v>
      </c>
      <c r="K31" s="21" t="s">
        <v>1876</v>
      </c>
      <c r="L31" s="64" t="s">
        <v>18</v>
      </c>
    </row>
    <row r="32" spans="1:12" s="55" customFormat="1" ht="18" customHeight="1" x14ac:dyDescent="0.25">
      <c r="A32" s="14" t="s">
        <v>11</v>
      </c>
      <c r="B32" s="58" t="s">
        <v>1812</v>
      </c>
      <c r="C32" s="56" t="s">
        <v>1881</v>
      </c>
      <c r="D32" s="96">
        <v>8.9700000000000006</v>
      </c>
      <c r="E32" s="95">
        <v>0.06</v>
      </c>
      <c r="F32" s="137">
        <f t="shared" si="1"/>
        <v>30.835999999999999</v>
      </c>
      <c r="G32" s="18" t="s">
        <v>1882</v>
      </c>
      <c r="H32" s="19" t="s">
        <v>21</v>
      </c>
      <c r="I32" s="63" t="s">
        <v>1815</v>
      </c>
      <c r="J32" s="19" t="s">
        <v>23</v>
      </c>
      <c r="K32" s="21" t="s">
        <v>1876</v>
      </c>
      <c r="L32" s="60">
        <v>2500</v>
      </c>
    </row>
    <row r="33" spans="1:12" s="55" customFormat="1" ht="18" customHeight="1" x14ac:dyDescent="0.25">
      <c r="A33" s="14" t="s">
        <v>11</v>
      </c>
      <c r="B33" s="58" t="s">
        <v>1812</v>
      </c>
      <c r="C33" s="56" t="s">
        <v>1883</v>
      </c>
      <c r="D33" s="96">
        <v>8.9700000000000006</v>
      </c>
      <c r="E33" s="95">
        <v>0.06</v>
      </c>
      <c r="F33" s="137">
        <f t="shared" si="1"/>
        <v>30.835999999999999</v>
      </c>
      <c r="G33" s="18" t="s">
        <v>1884</v>
      </c>
      <c r="H33" s="19" t="s">
        <v>27</v>
      </c>
      <c r="I33" s="59" t="s">
        <v>1815</v>
      </c>
      <c r="J33" s="19" t="s">
        <v>28</v>
      </c>
      <c r="K33" s="21" t="s">
        <v>1876</v>
      </c>
      <c r="L33" s="60">
        <v>2200</v>
      </c>
    </row>
    <row r="34" spans="1:12" s="55" customFormat="1" ht="18" customHeight="1" x14ac:dyDescent="0.25">
      <c r="A34" s="14" t="s">
        <v>11</v>
      </c>
      <c r="B34" s="58" t="s">
        <v>1812</v>
      </c>
      <c r="C34" s="56" t="s">
        <v>1885</v>
      </c>
      <c r="D34" s="96">
        <v>8.9700000000000006</v>
      </c>
      <c r="E34" s="95">
        <v>0.06</v>
      </c>
      <c r="F34" s="137">
        <f t="shared" si="1"/>
        <v>30.835999999999999</v>
      </c>
      <c r="G34" s="18" t="s">
        <v>1884</v>
      </c>
      <c r="H34" s="19" t="s">
        <v>31</v>
      </c>
      <c r="I34" s="61" t="s">
        <v>1815</v>
      </c>
      <c r="J34" s="19" t="s">
        <v>32</v>
      </c>
      <c r="K34" s="21" t="s">
        <v>1876</v>
      </c>
      <c r="L34" s="60">
        <v>2200</v>
      </c>
    </row>
    <row r="35" spans="1:12" s="55" customFormat="1" ht="18" customHeight="1" x14ac:dyDescent="0.25">
      <c r="A35" s="14" t="s">
        <v>11</v>
      </c>
      <c r="B35" s="58" t="s">
        <v>1812</v>
      </c>
      <c r="C35" s="56" t="s">
        <v>1886</v>
      </c>
      <c r="D35" s="96">
        <v>8.9700000000000006</v>
      </c>
      <c r="E35" s="95">
        <v>0.06</v>
      </c>
      <c r="F35" s="137">
        <f t="shared" si="1"/>
        <v>30.835999999999999</v>
      </c>
      <c r="G35" s="18" t="s">
        <v>1884</v>
      </c>
      <c r="H35" s="19" t="s">
        <v>36</v>
      </c>
      <c r="I35" s="62" t="s">
        <v>1815</v>
      </c>
      <c r="J35" s="19" t="s">
        <v>37</v>
      </c>
      <c r="K35" s="21" t="s">
        <v>1876</v>
      </c>
      <c r="L35" s="60">
        <v>2200</v>
      </c>
    </row>
    <row r="36" spans="1:12" s="55" customFormat="1" ht="18" customHeight="1" x14ac:dyDescent="0.25">
      <c r="A36" s="14" t="s">
        <v>11</v>
      </c>
      <c r="B36" s="58" t="s">
        <v>1819</v>
      </c>
      <c r="C36" s="56" t="s">
        <v>1887</v>
      </c>
      <c r="D36" s="96">
        <v>35.97</v>
      </c>
      <c r="E36" s="95">
        <v>0.06</v>
      </c>
      <c r="F36" s="137">
        <f>SUM(D36+E36)*1.2 + 35</f>
        <v>78.23599999999999</v>
      </c>
      <c r="G36" s="18" t="s">
        <v>1888</v>
      </c>
      <c r="H36" s="19" t="s">
        <v>14</v>
      </c>
      <c r="I36" s="63" t="s">
        <v>1827</v>
      </c>
      <c r="J36" s="19" t="s">
        <v>75</v>
      </c>
      <c r="K36" s="21" t="s">
        <v>1889</v>
      </c>
      <c r="L36" s="60">
        <v>18000</v>
      </c>
    </row>
    <row r="37" spans="1:12" s="55" customFormat="1" ht="18" customHeight="1" x14ac:dyDescent="0.25">
      <c r="A37" s="14" t="s">
        <v>11</v>
      </c>
      <c r="B37" s="58" t="s">
        <v>1812</v>
      </c>
      <c r="C37" s="56" t="s">
        <v>1890</v>
      </c>
      <c r="D37" s="96">
        <v>14.370000000000001</v>
      </c>
      <c r="E37" s="95">
        <v>0.06</v>
      </c>
      <c r="F37" s="137">
        <f t="shared" si="1"/>
        <v>37.316000000000003</v>
      </c>
      <c r="G37" s="18" t="s">
        <v>1891</v>
      </c>
      <c r="H37" s="19" t="s">
        <v>21</v>
      </c>
      <c r="I37" s="63" t="s">
        <v>1815</v>
      </c>
      <c r="J37" s="19" t="s">
        <v>23</v>
      </c>
      <c r="K37" s="21" t="s">
        <v>1889</v>
      </c>
      <c r="L37" s="60">
        <v>1000</v>
      </c>
    </row>
    <row r="38" spans="1:12" s="55" customFormat="1" ht="18" customHeight="1" x14ac:dyDescent="0.25">
      <c r="A38" s="14" t="s">
        <v>11</v>
      </c>
      <c r="B38" s="58" t="s">
        <v>1812</v>
      </c>
      <c r="C38" s="56" t="s">
        <v>1892</v>
      </c>
      <c r="D38" s="96">
        <v>14.370000000000001</v>
      </c>
      <c r="E38" s="95">
        <v>0.06</v>
      </c>
      <c r="F38" s="137">
        <f t="shared" si="1"/>
        <v>37.316000000000003</v>
      </c>
      <c r="G38" s="18" t="s">
        <v>1891</v>
      </c>
      <c r="H38" s="19" t="s">
        <v>27</v>
      </c>
      <c r="I38" s="59" t="s">
        <v>1815</v>
      </c>
      <c r="J38" s="19" t="s">
        <v>28</v>
      </c>
      <c r="K38" s="21" t="s">
        <v>1889</v>
      </c>
      <c r="L38" s="60">
        <v>1000</v>
      </c>
    </row>
    <row r="39" spans="1:12" s="55" customFormat="1" ht="18" customHeight="1" x14ac:dyDescent="0.25">
      <c r="A39" s="14" t="s">
        <v>11</v>
      </c>
      <c r="B39" s="58" t="s">
        <v>1812</v>
      </c>
      <c r="C39" s="56" t="s">
        <v>1893</v>
      </c>
      <c r="D39" s="96">
        <v>14.370000000000001</v>
      </c>
      <c r="E39" s="95">
        <v>0.06</v>
      </c>
      <c r="F39" s="137">
        <f t="shared" si="1"/>
        <v>37.316000000000003</v>
      </c>
      <c r="G39" s="18" t="s">
        <v>1891</v>
      </c>
      <c r="H39" s="19" t="s">
        <v>31</v>
      </c>
      <c r="I39" s="61" t="s">
        <v>1815</v>
      </c>
      <c r="J39" s="19" t="s">
        <v>32</v>
      </c>
      <c r="K39" s="21" t="s">
        <v>1889</v>
      </c>
      <c r="L39" s="60">
        <v>1000</v>
      </c>
    </row>
    <row r="40" spans="1:12" s="55" customFormat="1" ht="18" customHeight="1" x14ac:dyDescent="0.25">
      <c r="A40" s="14" t="s">
        <v>11</v>
      </c>
      <c r="B40" s="58" t="s">
        <v>1812</v>
      </c>
      <c r="C40" s="56" t="s">
        <v>1894</v>
      </c>
      <c r="D40" s="96">
        <v>14.370000000000001</v>
      </c>
      <c r="E40" s="95">
        <v>0.06</v>
      </c>
      <c r="F40" s="137">
        <f t="shared" si="1"/>
        <v>37.316000000000003</v>
      </c>
      <c r="G40" s="18" t="s">
        <v>1891</v>
      </c>
      <c r="H40" s="19" t="s">
        <v>36</v>
      </c>
      <c r="I40" s="62" t="s">
        <v>1815</v>
      </c>
      <c r="J40" s="19" t="s">
        <v>37</v>
      </c>
      <c r="K40" s="21" t="s">
        <v>1889</v>
      </c>
      <c r="L40" s="60">
        <v>1000</v>
      </c>
    </row>
    <row r="41" spans="1:12" s="55" customFormat="1" ht="18" customHeight="1" x14ac:dyDescent="0.25">
      <c r="A41" s="14" t="s">
        <v>11</v>
      </c>
      <c r="B41" s="58" t="s">
        <v>1812</v>
      </c>
      <c r="C41" s="56" t="s">
        <v>1895</v>
      </c>
      <c r="D41" s="96">
        <v>7.1999999999999993</v>
      </c>
      <c r="E41" s="95">
        <v>0.06</v>
      </c>
      <c r="F41" s="137">
        <f t="shared" si="1"/>
        <v>28.711999999999996</v>
      </c>
      <c r="G41" s="18" t="s">
        <v>1896</v>
      </c>
      <c r="H41" s="19" t="s">
        <v>21</v>
      </c>
      <c r="I41" s="63" t="s">
        <v>1815</v>
      </c>
      <c r="J41" s="19" t="s">
        <v>23</v>
      </c>
      <c r="K41" s="21" t="s">
        <v>1897</v>
      </c>
      <c r="L41" s="60">
        <v>2500</v>
      </c>
    </row>
    <row r="42" spans="1:12" s="55" customFormat="1" ht="18" customHeight="1" x14ac:dyDescent="0.25">
      <c r="A42" s="14" t="s">
        <v>11</v>
      </c>
      <c r="B42" s="58" t="s">
        <v>1812</v>
      </c>
      <c r="C42" s="56" t="s">
        <v>1898</v>
      </c>
      <c r="D42" s="96">
        <v>7.1999999999999993</v>
      </c>
      <c r="E42" s="95">
        <v>0.06</v>
      </c>
      <c r="F42" s="137">
        <f t="shared" si="1"/>
        <v>28.711999999999996</v>
      </c>
      <c r="G42" s="18" t="s">
        <v>1899</v>
      </c>
      <c r="H42" s="19" t="s">
        <v>27</v>
      </c>
      <c r="I42" s="59" t="s">
        <v>1815</v>
      </c>
      <c r="J42" s="19" t="s">
        <v>28</v>
      </c>
      <c r="K42" s="21" t="s">
        <v>1897</v>
      </c>
      <c r="L42" s="60">
        <v>2200</v>
      </c>
    </row>
    <row r="43" spans="1:12" s="55" customFormat="1" ht="18" customHeight="1" x14ac:dyDescent="0.25">
      <c r="A43" s="14" t="s">
        <v>11</v>
      </c>
      <c r="B43" s="58" t="s">
        <v>1812</v>
      </c>
      <c r="C43" s="56" t="s">
        <v>1900</v>
      </c>
      <c r="D43" s="96">
        <v>6.4899999999999993</v>
      </c>
      <c r="E43" s="95">
        <v>0.06</v>
      </c>
      <c r="F43" s="137">
        <f t="shared" si="1"/>
        <v>27.86</v>
      </c>
      <c r="G43" s="18" t="s">
        <v>1899</v>
      </c>
      <c r="H43" s="19" t="s">
        <v>31</v>
      </c>
      <c r="I43" s="61" t="s">
        <v>1815</v>
      </c>
      <c r="J43" s="19" t="s">
        <v>32</v>
      </c>
      <c r="K43" s="21" t="s">
        <v>1897</v>
      </c>
      <c r="L43" s="60">
        <v>2200</v>
      </c>
    </row>
    <row r="44" spans="1:12" s="55" customFormat="1" ht="18" customHeight="1" x14ac:dyDescent="0.25">
      <c r="A44" s="14" t="s">
        <v>11</v>
      </c>
      <c r="B44" s="58" t="s">
        <v>1812</v>
      </c>
      <c r="C44" s="56" t="s">
        <v>1901</v>
      </c>
      <c r="D44" s="96">
        <v>6.4899999999999993</v>
      </c>
      <c r="E44" s="95">
        <v>0.06</v>
      </c>
      <c r="F44" s="137">
        <f t="shared" si="1"/>
        <v>27.86</v>
      </c>
      <c r="G44" s="18" t="s">
        <v>1899</v>
      </c>
      <c r="H44" s="19" t="s">
        <v>36</v>
      </c>
      <c r="I44" s="62" t="s">
        <v>1815</v>
      </c>
      <c r="J44" s="19" t="s">
        <v>37</v>
      </c>
      <c r="K44" s="21" t="s">
        <v>1897</v>
      </c>
      <c r="L44" s="60">
        <v>2200</v>
      </c>
    </row>
    <row r="45" spans="1:12" s="55" customFormat="1" ht="18" customHeight="1" x14ac:dyDescent="0.25">
      <c r="A45" s="14" t="s">
        <v>11</v>
      </c>
      <c r="B45" s="58" t="s">
        <v>1812</v>
      </c>
      <c r="C45" s="56" t="s">
        <v>1902</v>
      </c>
      <c r="D45" s="96">
        <v>15.56</v>
      </c>
      <c r="E45" s="95">
        <v>0.06</v>
      </c>
      <c r="F45" s="137">
        <f t="shared" si="1"/>
        <v>38.744</v>
      </c>
      <c r="G45" s="18" t="s">
        <v>1903</v>
      </c>
      <c r="H45" s="19" t="s">
        <v>21</v>
      </c>
      <c r="I45" s="63" t="s">
        <v>1815</v>
      </c>
      <c r="J45" s="19" t="s">
        <v>23</v>
      </c>
      <c r="K45" s="21" t="s">
        <v>1889</v>
      </c>
      <c r="L45" s="60">
        <v>3000</v>
      </c>
    </row>
    <row r="46" spans="1:12" s="55" customFormat="1" ht="18" customHeight="1" x14ac:dyDescent="0.25">
      <c r="A46" s="14" t="s">
        <v>11</v>
      </c>
      <c r="B46" s="58" t="s">
        <v>1812</v>
      </c>
      <c r="C46" s="56" t="s">
        <v>1904</v>
      </c>
      <c r="D46" s="96">
        <v>15.56</v>
      </c>
      <c r="E46" s="95">
        <v>0.06</v>
      </c>
      <c r="F46" s="137">
        <f t="shared" si="1"/>
        <v>38.744</v>
      </c>
      <c r="G46" s="18" t="s">
        <v>1903</v>
      </c>
      <c r="H46" s="19" t="s">
        <v>27</v>
      </c>
      <c r="I46" s="59" t="s">
        <v>1815</v>
      </c>
      <c r="J46" s="19" t="s">
        <v>28</v>
      </c>
      <c r="K46" s="21" t="s">
        <v>1889</v>
      </c>
      <c r="L46" s="60">
        <v>2300</v>
      </c>
    </row>
    <row r="47" spans="1:12" s="55" customFormat="1" ht="18" customHeight="1" x14ac:dyDescent="0.25">
      <c r="A47" s="14" t="s">
        <v>11</v>
      </c>
      <c r="B47" s="58" t="s">
        <v>1812</v>
      </c>
      <c r="C47" s="56" t="s">
        <v>1905</v>
      </c>
      <c r="D47" s="96">
        <v>15.56</v>
      </c>
      <c r="E47" s="95">
        <v>0.06</v>
      </c>
      <c r="F47" s="137">
        <f t="shared" si="1"/>
        <v>38.744</v>
      </c>
      <c r="G47" s="18" t="s">
        <v>1903</v>
      </c>
      <c r="H47" s="19" t="s">
        <v>31</v>
      </c>
      <c r="I47" s="61" t="s">
        <v>1815</v>
      </c>
      <c r="J47" s="19" t="s">
        <v>32</v>
      </c>
      <c r="K47" s="21" t="s">
        <v>1889</v>
      </c>
      <c r="L47" s="60">
        <v>2300</v>
      </c>
    </row>
    <row r="48" spans="1:12" s="55" customFormat="1" ht="18" customHeight="1" x14ac:dyDescent="0.25">
      <c r="A48" s="14" t="s">
        <v>11</v>
      </c>
      <c r="B48" s="58" t="s">
        <v>1812</v>
      </c>
      <c r="C48" s="56" t="s">
        <v>1906</v>
      </c>
      <c r="D48" s="96">
        <v>15.56</v>
      </c>
      <c r="E48" s="95">
        <v>0.06</v>
      </c>
      <c r="F48" s="137">
        <f t="shared" si="1"/>
        <v>38.744</v>
      </c>
      <c r="G48" s="18" t="s">
        <v>1903</v>
      </c>
      <c r="H48" s="19" t="s">
        <v>36</v>
      </c>
      <c r="I48" s="62" t="s">
        <v>1815</v>
      </c>
      <c r="J48" s="19" t="s">
        <v>37</v>
      </c>
      <c r="K48" s="21" t="s">
        <v>1889</v>
      </c>
      <c r="L48" s="60">
        <v>2300</v>
      </c>
    </row>
    <row r="49" spans="1:12" s="55" customFormat="1" ht="18" customHeight="1" x14ac:dyDescent="0.25">
      <c r="A49" s="14" t="s">
        <v>11</v>
      </c>
      <c r="B49" s="58" t="s">
        <v>1819</v>
      </c>
      <c r="C49" s="56" t="s">
        <v>1907</v>
      </c>
      <c r="D49" s="96">
        <v>36.36</v>
      </c>
      <c r="E49" s="95">
        <v>0.06</v>
      </c>
      <c r="F49" s="137">
        <f>SUM(D49+E49)*1.2 + 35</f>
        <v>78.704000000000008</v>
      </c>
      <c r="G49" s="18" t="s">
        <v>1908</v>
      </c>
      <c r="H49" s="19" t="s">
        <v>21</v>
      </c>
      <c r="I49" s="63" t="s">
        <v>1815</v>
      </c>
      <c r="J49" s="19" t="s">
        <v>23</v>
      </c>
      <c r="K49" s="21" t="s">
        <v>1909</v>
      </c>
      <c r="L49" s="60">
        <v>20000</v>
      </c>
    </row>
    <row r="50" spans="1:12" s="55" customFormat="1" ht="18" customHeight="1" x14ac:dyDescent="0.25">
      <c r="A50" s="14" t="s">
        <v>11</v>
      </c>
      <c r="B50" s="58" t="s">
        <v>1819</v>
      </c>
      <c r="C50" s="56" t="s">
        <v>1910</v>
      </c>
      <c r="D50" s="96">
        <v>10.770000000000001</v>
      </c>
      <c r="E50" s="95">
        <v>0.06</v>
      </c>
      <c r="F50" s="137">
        <f t="shared" si="1"/>
        <v>32.996000000000002</v>
      </c>
      <c r="G50" s="18" t="s">
        <v>1911</v>
      </c>
      <c r="H50" s="19" t="s">
        <v>21</v>
      </c>
      <c r="I50" s="63" t="s">
        <v>1815</v>
      </c>
      <c r="J50" s="19" t="s">
        <v>23</v>
      </c>
      <c r="K50" s="21" t="s">
        <v>1912</v>
      </c>
      <c r="L50" s="60">
        <v>20000</v>
      </c>
    </row>
    <row r="51" spans="1:12" s="55" customFormat="1" ht="18" customHeight="1" x14ac:dyDescent="0.25">
      <c r="A51" s="14" t="s">
        <v>11</v>
      </c>
      <c r="B51" s="58" t="s">
        <v>1819</v>
      </c>
      <c r="C51" s="56" t="s">
        <v>1913</v>
      </c>
      <c r="D51" s="96">
        <v>8.07</v>
      </c>
      <c r="E51" s="95">
        <v>0.06</v>
      </c>
      <c r="F51" s="137">
        <f t="shared" si="1"/>
        <v>29.756</v>
      </c>
      <c r="G51" s="18" t="s">
        <v>1914</v>
      </c>
      <c r="H51" s="19" t="s">
        <v>21</v>
      </c>
      <c r="I51" s="63" t="s">
        <v>1815</v>
      </c>
      <c r="J51" s="19" t="s">
        <v>23</v>
      </c>
      <c r="K51" s="21" t="s">
        <v>1915</v>
      </c>
      <c r="L51" s="60">
        <v>25000</v>
      </c>
    </row>
    <row r="52" spans="1:12" s="55" customFormat="1" ht="18" customHeight="1" x14ac:dyDescent="0.25">
      <c r="A52" s="14" t="s">
        <v>11</v>
      </c>
      <c r="B52" s="58" t="s">
        <v>1812</v>
      </c>
      <c r="C52" s="56" t="s">
        <v>1916</v>
      </c>
      <c r="D52" s="96">
        <v>6.63</v>
      </c>
      <c r="E52" s="95">
        <v>0.06</v>
      </c>
      <c r="F52" s="137">
        <f t="shared" si="1"/>
        <v>28.027999999999999</v>
      </c>
      <c r="G52" s="18" t="s">
        <v>1917</v>
      </c>
      <c r="H52" s="19" t="s">
        <v>21</v>
      </c>
      <c r="I52" s="63" t="s">
        <v>1815</v>
      </c>
      <c r="J52" s="19" t="s">
        <v>23</v>
      </c>
      <c r="K52" s="21" t="s">
        <v>1918</v>
      </c>
      <c r="L52" s="60">
        <v>7000</v>
      </c>
    </row>
    <row r="53" spans="1:12" s="55" customFormat="1" ht="18" customHeight="1" x14ac:dyDescent="0.25">
      <c r="A53" s="14" t="s">
        <v>11</v>
      </c>
      <c r="B53" s="58" t="s">
        <v>1812</v>
      </c>
      <c r="C53" s="56" t="s">
        <v>1919</v>
      </c>
      <c r="D53" s="96">
        <v>7.35</v>
      </c>
      <c r="E53" s="95">
        <v>0.06</v>
      </c>
      <c r="F53" s="137">
        <f t="shared" si="1"/>
        <v>28.891999999999999</v>
      </c>
      <c r="G53" s="18" t="s">
        <v>1917</v>
      </c>
      <c r="H53" s="19" t="s">
        <v>21</v>
      </c>
      <c r="I53" s="63" t="s">
        <v>1815</v>
      </c>
      <c r="J53" s="19" t="s">
        <v>23</v>
      </c>
      <c r="K53" s="21" t="s">
        <v>1920</v>
      </c>
      <c r="L53" s="60">
        <v>3000</v>
      </c>
    </row>
    <row r="54" spans="1:12" s="55" customFormat="1" ht="18" customHeight="1" x14ac:dyDescent="0.25">
      <c r="A54" s="14" t="s">
        <v>11</v>
      </c>
      <c r="B54" s="58" t="s">
        <v>1812</v>
      </c>
      <c r="C54" s="56" t="s">
        <v>1921</v>
      </c>
      <c r="D54" s="96">
        <v>7.75</v>
      </c>
      <c r="E54" s="95">
        <v>0.06</v>
      </c>
      <c r="F54" s="137">
        <f t="shared" si="1"/>
        <v>29.372</v>
      </c>
      <c r="G54" s="18" t="s">
        <v>1917</v>
      </c>
      <c r="H54" s="19" t="s">
        <v>21</v>
      </c>
      <c r="I54" s="63" t="s">
        <v>1815</v>
      </c>
      <c r="J54" s="19" t="s">
        <v>23</v>
      </c>
      <c r="K54" s="21" t="s">
        <v>1920</v>
      </c>
      <c r="L54" s="60">
        <v>8000</v>
      </c>
    </row>
    <row r="55" spans="1:12" s="55" customFormat="1" ht="18" customHeight="1" x14ac:dyDescent="0.25">
      <c r="A55" s="14" t="s">
        <v>11</v>
      </c>
      <c r="B55" s="58" t="s">
        <v>1819</v>
      </c>
      <c r="C55" s="56" t="s">
        <v>1922</v>
      </c>
      <c r="D55" s="96">
        <v>58.56</v>
      </c>
      <c r="E55" s="95">
        <v>0.06</v>
      </c>
      <c r="F55" s="137">
        <f>SUM(D55+E55)*1.2 + 55</f>
        <v>125.34400000000001</v>
      </c>
      <c r="G55" s="18" t="s">
        <v>1923</v>
      </c>
      <c r="H55" s="19" t="s">
        <v>21</v>
      </c>
      <c r="I55" s="63" t="s">
        <v>1815</v>
      </c>
      <c r="J55" s="19" t="s">
        <v>23</v>
      </c>
      <c r="K55" s="21" t="s">
        <v>1924</v>
      </c>
      <c r="L55" s="60">
        <v>25000</v>
      </c>
    </row>
    <row r="56" spans="1:12" s="55" customFormat="1" ht="18" customHeight="1" x14ac:dyDescent="0.25">
      <c r="A56" s="14" t="s">
        <v>11</v>
      </c>
      <c r="B56" s="58" t="s">
        <v>1812</v>
      </c>
      <c r="C56" s="56" t="s">
        <v>1925</v>
      </c>
      <c r="D56" s="96">
        <v>11.22</v>
      </c>
      <c r="E56" s="95">
        <v>0.06</v>
      </c>
      <c r="F56" s="137">
        <f t="shared" si="1"/>
        <v>33.536000000000001</v>
      </c>
      <c r="G56" s="18" t="s">
        <v>1926</v>
      </c>
      <c r="H56" s="19" t="s">
        <v>21</v>
      </c>
      <c r="I56" s="63" t="s">
        <v>1815</v>
      </c>
      <c r="J56" s="19" t="s">
        <v>23</v>
      </c>
      <c r="K56" s="21" t="s">
        <v>1927</v>
      </c>
      <c r="L56" s="60">
        <v>4000</v>
      </c>
    </row>
    <row r="57" spans="1:12" s="55" customFormat="1" ht="18" customHeight="1" x14ac:dyDescent="0.25">
      <c r="A57" s="14" t="s">
        <v>11</v>
      </c>
      <c r="B57" s="58" t="s">
        <v>1812</v>
      </c>
      <c r="C57" s="56" t="s">
        <v>1928</v>
      </c>
      <c r="D57" s="96">
        <v>13.74</v>
      </c>
      <c r="E57" s="95">
        <v>0.06</v>
      </c>
      <c r="F57" s="137">
        <f t="shared" si="1"/>
        <v>36.56</v>
      </c>
      <c r="G57" s="18" t="s">
        <v>1926</v>
      </c>
      <c r="H57" s="19" t="s">
        <v>27</v>
      </c>
      <c r="I57" s="59" t="s">
        <v>1815</v>
      </c>
      <c r="J57" s="19" t="s">
        <v>28</v>
      </c>
      <c r="K57" s="21" t="s">
        <v>1927</v>
      </c>
      <c r="L57" s="60">
        <v>3500</v>
      </c>
    </row>
    <row r="58" spans="1:12" s="55" customFormat="1" ht="18" customHeight="1" x14ac:dyDescent="0.25">
      <c r="A58" s="14" t="s">
        <v>11</v>
      </c>
      <c r="B58" s="58" t="s">
        <v>1812</v>
      </c>
      <c r="C58" s="56" t="s">
        <v>1929</v>
      </c>
      <c r="D58" s="96">
        <v>13.74</v>
      </c>
      <c r="E58" s="95">
        <v>0.06</v>
      </c>
      <c r="F58" s="137">
        <f t="shared" si="1"/>
        <v>36.56</v>
      </c>
      <c r="G58" s="18" t="s">
        <v>1926</v>
      </c>
      <c r="H58" s="19" t="s">
        <v>31</v>
      </c>
      <c r="I58" s="61" t="s">
        <v>1815</v>
      </c>
      <c r="J58" s="19" t="s">
        <v>32</v>
      </c>
      <c r="K58" s="21" t="s">
        <v>1927</v>
      </c>
      <c r="L58" s="60">
        <v>3500</v>
      </c>
    </row>
    <row r="59" spans="1:12" s="55" customFormat="1" ht="18" customHeight="1" x14ac:dyDescent="0.25">
      <c r="A59" s="14" t="s">
        <v>11</v>
      </c>
      <c r="B59" s="58" t="s">
        <v>1812</v>
      </c>
      <c r="C59" s="56" t="s">
        <v>1930</v>
      </c>
      <c r="D59" s="96">
        <v>13.74</v>
      </c>
      <c r="E59" s="95">
        <v>0.06</v>
      </c>
      <c r="F59" s="137">
        <f t="shared" si="1"/>
        <v>36.56</v>
      </c>
      <c r="G59" s="18" t="s">
        <v>1926</v>
      </c>
      <c r="H59" s="19" t="s">
        <v>36</v>
      </c>
      <c r="I59" s="62" t="s">
        <v>1815</v>
      </c>
      <c r="J59" s="19" t="s">
        <v>37</v>
      </c>
      <c r="K59" s="21" t="s">
        <v>1927</v>
      </c>
      <c r="L59" s="60">
        <v>3500</v>
      </c>
    </row>
    <row r="60" spans="1:12" s="55" customFormat="1" ht="18" customHeight="1" x14ac:dyDescent="0.25">
      <c r="A60" s="14" t="s">
        <v>11</v>
      </c>
      <c r="B60" s="58" t="s">
        <v>1819</v>
      </c>
      <c r="C60" s="56" t="s">
        <v>1931</v>
      </c>
      <c r="D60" s="96">
        <v>65.06</v>
      </c>
      <c r="E60" s="95">
        <v>0.06</v>
      </c>
      <c r="F60" s="137">
        <f>SUM(D60+E60)*1.2 + 60</f>
        <v>138.14400000000001</v>
      </c>
      <c r="G60" s="18" t="s">
        <v>1932</v>
      </c>
      <c r="H60" s="19" t="s">
        <v>21</v>
      </c>
      <c r="I60" s="63" t="s">
        <v>1815</v>
      </c>
      <c r="J60" s="19" t="s">
        <v>23</v>
      </c>
      <c r="K60" s="21" t="s">
        <v>1933</v>
      </c>
      <c r="L60" s="60">
        <v>25000</v>
      </c>
    </row>
    <row r="61" spans="1:12" s="55" customFormat="1" ht="18" customHeight="1" x14ac:dyDescent="0.25">
      <c r="A61" s="14" t="s">
        <v>11</v>
      </c>
      <c r="B61" s="58" t="s">
        <v>1812</v>
      </c>
      <c r="C61" s="56" t="s">
        <v>1934</v>
      </c>
      <c r="D61" s="96">
        <v>12.21</v>
      </c>
      <c r="E61" s="95">
        <v>0.06</v>
      </c>
      <c r="F61" s="137">
        <f t="shared" si="1"/>
        <v>34.724000000000004</v>
      </c>
      <c r="G61" s="18" t="s">
        <v>1935</v>
      </c>
      <c r="H61" s="19" t="s">
        <v>21</v>
      </c>
      <c r="I61" s="63" t="s">
        <v>1815</v>
      </c>
      <c r="J61" s="19" t="s">
        <v>23</v>
      </c>
      <c r="K61" s="21" t="s">
        <v>1936</v>
      </c>
      <c r="L61" s="60">
        <v>4000</v>
      </c>
    </row>
    <row r="62" spans="1:12" s="55" customFormat="1" ht="18" customHeight="1" x14ac:dyDescent="0.25">
      <c r="A62" s="14" t="s">
        <v>11</v>
      </c>
      <c r="B62" s="58" t="s">
        <v>1812</v>
      </c>
      <c r="C62" s="56" t="s">
        <v>1937</v>
      </c>
      <c r="D62" s="96">
        <v>15.360000000000001</v>
      </c>
      <c r="E62" s="95">
        <v>0.06</v>
      </c>
      <c r="F62" s="137">
        <f t="shared" si="1"/>
        <v>38.504000000000005</v>
      </c>
      <c r="G62" s="18" t="s">
        <v>1935</v>
      </c>
      <c r="H62" s="19" t="s">
        <v>27</v>
      </c>
      <c r="I62" s="59" t="s">
        <v>1815</v>
      </c>
      <c r="J62" s="19" t="s">
        <v>28</v>
      </c>
      <c r="K62" s="21" t="s">
        <v>1936</v>
      </c>
      <c r="L62" s="60">
        <v>3500</v>
      </c>
    </row>
    <row r="63" spans="1:12" s="55" customFormat="1" ht="18" customHeight="1" x14ac:dyDescent="0.25">
      <c r="A63" s="14" t="s">
        <v>11</v>
      </c>
      <c r="B63" s="58" t="s">
        <v>1812</v>
      </c>
      <c r="C63" s="56" t="s">
        <v>1938</v>
      </c>
      <c r="D63" s="96">
        <v>15.360000000000001</v>
      </c>
      <c r="E63" s="95">
        <v>0.06</v>
      </c>
      <c r="F63" s="137">
        <f t="shared" si="1"/>
        <v>38.504000000000005</v>
      </c>
      <c r="G63" s="18" t="s">
        <v>1935</v>
      </c>
      <c r="H63" s="19" t="s">
        <v>31</v>
      </c>
      <c r="I63" s="61" t="s">
        <v>1815</v>
      </c>
      <c r="J63" s="19" t="s">
        <v>32</v>
      </c>
      <c r="K63" s="21" t="s">
        <v>1936</v>
      </c>
      <c r="L63" s="60">
        <v>3500</v>
      </c>
    </row>
    <row r="64" spans="1:12" s="55" customFormat="1" ht="18" customHeight="1" x14ac:dyDescent="0.25">
      <c r="A64" s="14" t="s">
        <v>11</v>
      </c>
      <c r="B64" s="58" t="s">
        <v>1812</v>
      </c>
      <c r="C64" s="56" t="s">
        <v>1939</v>
      </c>
      <c r="D64" s="96">
        <v>15.360000000000001</v>
      </c>
      <c r="E64" s="95">
        <v>0.06</v>
      </c>
      <c r="F64" s="137">
        <f t="shared" si="1"/>
        <v>38.504000000000005</v>
      </c>
      <c r="G64" s="18" t="s">
        <v>1935</v>
      </c>
      <c r="H64" s="19" t="s">
        <v>36</v>
      </c>
      <c r="I64" s="62" t="s">
        <v>1815</v>
      </c>
      <c r="J64" s="19" t="s">
        <v>37</v>
      </c>
      <c r="K64" s="21" t="s">
        <v>1936</v>
      </c>
      <c r="L64" s="60">
        <v>3500</v>
      </c>
    </row>
    <row r="65" spans="1:12" s="55" customFormat="1" ht="18" customHeight="1" x14ac:dyDescent="0.25">
      <c r="A65" s="14" t="s">
        <v>11</v>
      </c>
      <c r="B65" s="58" t="s">
        <v>1812</v>
      </c>
      <c r="C65" s="56" t="s">
        <v>1940</v>
      </c>
      <c r="D65" s="96">
        <v>10.860000000000001</v>
      </c>
      <c r="E65" s="95">
        <v>0.06</v>
      </c>
      <c r="F65" s="137">
        <f t="shared" si="1"/>
        <v>33.103999999999999</v>
      </c>
      <c r="G65" s="18" t="s">
        <v>1941</v>
      </c>
      <c r="H65" s="19" t="s">
        <v>21</v>
      </c>
      <c r="I65" s="63" t="s">
        <v>1815</v>
      </c>
      <c r="J65" s="19" t="s">
        <v>23</v>
      </c>
      <c r="K65" s="21" t="s">
        <v>1942</v>
      </c>
      <c r="L65" s="60">
        <v>6000</v>
      </c>
    </row>
    <row r="66" spans="1:12" s="55" customFormat="1" ht="18" customHeight="1" x14ac:dyDescent="0.25">
      <c r="A66" s="14" t="s">
        <v>11</v>
      </c>
      <c r="B66" s="58" t="s">
        <v>1812</v>
      </c>
      <c r="C66" s="56" t="s">
        <v>1943</v>
      </c>
      <c r="D66" s="96">
        <v>17.16</v>
      </c>
      <c r="E66" s="95">
        <v>0.06</v>
      </c>
      <c r="F66" s="137">
        <f t="shared" si="1"/>
        <v>40.664000000000001</v>
      </c>
      <c r="G66" s="18" t="s">
        <v>1941</v>
      </c>
      <c r="H66" s="19" t="s">
        <v>27</v>
      </c>
      <c r="I66" s="59" t="s">
        <v>1815</v>
      </c>
      <c r="J66" s="19" t="s">
        <v>28</v>
      </c>
      <c r="K66" s="21" t="s">
        <v>1942</v>
      </c>
      <c r="L66" s="60">
        <v>6000</v>
      </c>
    </row>
    <row r="67" spans="1:12" s="55" customFormat="1" ht="18" customHeight="1" x14ac:dyDescent="0.25">
      <c r="A67" s="14" t="s">
        <v>11</v>
      </c>
      <c r="B67" s="58" t="s">
        <v>1812</v>
      </c>
      <c r="C67" s="56" t="s">
        <v>1944</v>
      </c>
      <c r="D67" s="96">
        <v>17.16</v>
      </c>
      <c r="E67" s="95">
        <v>0.06</v>
      </c>
      <c r="F67" s="137">
        <f t="shared" si="1"/>
        <v>40.664000000000001</v>
      </c>
      <c r="G67" s="18" t="s">
        <v>1941</v>
      </c>
      <c r="H67" s="19" t="s">
        <v>31</v>
      </c>
      <c r="I67" s="61" t="s">
        <v>1815</v>
      </c>
      <c r="J67" s="19" t="s">
        <v>32</v>
      </c>
      <c r="K67" s="21" t="s">
        <v>1942</v>
      </c>
      <c r="L67" s="60">
        <v>6000</v>
      </c>
    </row>
    <row r="68" spans="1:12" s="55" customFormat="1" ht="18" customHeight="1" x14ac:dyDescent="0.25">
      <c r="A68" s="14" t="s">
        <v>11</v>
      </c>
      <c r="B68" s="58" t="s">
        <v>1812</v>
      </c>
      <c r="C68" s="56" t="s">
        <v>1945</v>
      </c>
      <c r="D68" s="96">
        <v>17.16</v>
      </c>
      <c r="E68" s="95">
        <v>0.06</v>
      </c>
      <c r="F68" s="137">
        <f t="shared" ref="F68:F128" si="2">SUM(D68+E68)*1.2 + 20</f>
        <v>40.664000000000001</v>
      </c>
      <c r="G68" s="18" t="s">
        <v>1941</v>
      </c>
      <c r="H68" s="19" t="s">
        <v>36</v>
      </c>
      <c r="I68" s="62" t="s">
        <v>1815</v>
      </c>
      <c r="J68" s="19" t="s">
        <v>37</v>
      </c>
      <c r="K68" s="21" t="s">
        <v>1942</v>
      </c>
      <c r="L68" s="60">
        <v>6000</v>
      </c>
    </row>
    <row r="69" spans="1:12" s="55" customFormat="1" ht="18" customHeight="1" x14ac:dyDescent="0.25">
      <c r="A69" s="14" t="s">
        <v>11</v>
      </c>
      <c r="B69" s="58" t="s">
        <v>1812</v>
      </c>
      <c r="C69" s="56" t="s">
        <v>1946</v>
      </c>
      <c r="D69" s="96">
        <v>8.9700000000000006</v>
      </c>
      <c r="E69" s="95">
        <v>0.06</v>
      </c>
      <c r="F69" s="137">
        <f t="shared" si="2"/>
        <v>30.835999999999999</v>
      </c>
      <c r="G69" s="18" t="s">
        <v>1947</v>
      </c>
      <c r="H69" s="19" t="s">
        <v>21</v>
      </c>
      <c r="I69" s="63" t="s">
        <v>1815</v>
      </c>
      <c r="J69" s="19" t="s">
        <v>23</v>
      </c>
      <c r="K69" s="21" t="s">
        <v>1948</v>
      </c>
      <c r="L69" s="60">
        <v>6000</v>
      </c>
    </row>
    <row r="70" spans="1:12" s="55" customFormat="1" ht="18" customHeight="1" x14ac:dyDescent="0.25">
      <c r="A70" s="14" t="s">
        <v>11</v>
      </c>
      <c r="B70" s="58" t="s">
        <v>1812</v>
      </c>
      <c r="C70" s="56" t="s">
        <v>1949</v>
      </c>
      <c r="D70" s="96">
        <v>9.870000000000001</v>
      </c>
      <c r="E70" s="95">
        <v>0.06</v>
      </c>
      <c r="F70" s="137">
        <f t="shared" si="2"/>
        <v>31.916000000000004</v>
      </c>
      <c r="G70" s="18" t="s">
        <v>1947</v>
      </c>
      <c r="H70" s="19" t="s">
        <v>27</v>
      </c>
      <c r="I70" s="59" t="s">
        <v>1815</v>
      </c>
      <c r="J70" s="19" t="s">
        <v>28</v>
      </c>
      <c r="K70" s="21" t="s">
        <v>1948</v>
      </c>
      <c r="L70" s="60">
        <v>6000</v>
      </c>
    </row>
    <row r="71" spans="1:12" s="55" customFormat="1" ht="18" customHeight="1" x14ac:dyDescent="0.25">
      <c r="A71" s="14" t="s">
        <v>11</v>
      </c>
      <c r="B71" s="58" t="s">
        <v>1812</v>
      </c>
      <c r="C71" s="56" t="s">
        <v>1950</v>
      </c>
      <c r="D71" s="96">
        <v>9.870000000000001</v>
      </c>
      <c r="E71" s="95">
        <v>0.06</v>
      </c>
      <c r="F71" s="137">
        <f t="shared" si="2"/>
        <v>31.916000000000004</v>
      </c>
      <c r="G71" s="18" t="s">
        <v>1947</v>
      </c>
      <c r="H71" s="19" t="s">
        <v>31</v>
      </c>
      <c r="I71" s="61" t="s">
        <v>1815</v>
      </c>
      <c r="J71" s="19" t="s">
        <v>32</v>
      </c>
      <c r="K71" s="21" t="s">
        <v>1948</v>
      </c>
      <c r="L71" s="60">
        <v>6000</v>
      </c>
    </row>
    <row r="72" spans="1:12" s="55" customFormat="1" ht="18" customHeight="1" x14ac:dyDescent="0.25">
      <c r="A72" s="14" t="s">
        <v>11</v>
      </c>
      <c r="B72" s="58" t="s">
        <v>1812</v>
      </c>
      <c r="C72" s="56" t="s">
        <v>1951</v>
      </c>
      <c r="D72" s="96">
        <v>9.870000000000001</v>
      </c>
      <c r="E72" s="95">
        <v>0.06</v>
      </c>
      <c r="F72" s="137">
        <f t="shared" si="2"/>
        <v>31.916000000000004</v>
      </c>
      <c r="G72" s="18" t="s">
        <v>1947</v>
      </c>
      <c r="H72" s="19" t="s">
        <v>36</v>
      </c>
      <c r="I72" s="62" t="s">
        <v>1815</v>
      </c>
      <c r="J72" s="19" t="s">
        <v>37</v>
      </c>
      <c r="K72" s="21" t="s">
        <v>1948</v>
      </c>
      <c r="L72" s="60">
        <v>6000</v>
      </c>
    </row>
    <row r="73" spans="1:12" s="55" customFormat="1" ht="18" customHeight="1" x14ac:dyDescent="0.25">
      <c r="A73" s="14" t="s">
        <v>11</v>
      </c>
      <c r="B73" s="58" t="s">
        <v>1819</v>
      </c>
      <c r="C73" s="56" t="s">
        <v>1952</v>
      </c>
      <c r="D73" s="96">
        <v>8.8800000000000008</v>
      </c>
      <c r="E73" s="95">
        <v>0.06</v>
      </c>
      <c r="F73" s="137">
        <f t="shared" si="2"/>
        <v>30.728000000000002</v>
      </c>
      <c r="G73" s="18" t="s">
        <v>1953</v>
      </c>
      <c r="H73" s="19" t="s">
        <v>21</v>
      </c>
      <c r="I73" s="63" t="s">
        <v>1815</v>
      </c>
      <c r="J73" s="19" t="s">
        <v>23</v>
      </c>
      <c r="K73" s="21" t="s">
        <v>1954</v>
      </c>
      <c r="L73" s="60">
        <v>30000</v>
      </c>
    </row>
    <row r="74" spans="1:12" s="55" customFormat="1" ht="18" customHeight="1" x14ac:dyDescent="0.25">
      <c r="A74" s="14" t="s">
        <v>11</v>
      </c>
      <c r="B74" s="58" t="s">
        <v>1812</v>
      </c>
      <c r="C74" s="56" t="s">
        <v>1955</v>
      </c>
      <c r="D74" s="96">
        <v>6.4499999999999993</v>
      </c>
      <c r="E74" s="95">
        <v>0.06</v>
      </c>
      <c r="F74" s="137">
        <f t="shared" si="2"/>
        <v>27.811999999999998</v>
      </c>
      <c r="G74" s="18" t="s">
        <v>1956</v>
      </c>
      <c r="H74" s="19" t="s">
        <v>21</v>
      </c>
      <c r="I74" s="63" t="s">
        <v>1815</v>
      </c>
      <c r="J74" s="19" t="s">
        <v>23</v>
      </c>
      <c r="K74" s="21" t="s">
        <v>1957</v>
      </c>
      <c r="L74" s="60">
        <v>8000</v>
      </c>
    </row>
    <row r="75" spans="1:12" s="55" customFormat="1" ht="18" customHeight="1" x14ac:dyDescent="0.25">
      <c r="A75" s="14" t="s">
        <v>11</v>
      </c>
      <c r="B75" s="58" t="s">
        <v>1812</v>
      </c>
      <c r="C75" s="56" t="s">
        <v>1958</v>
      </c>
      <c r="D75" s="96">
        <v>7.1199999999999992</v>
      </c>
      <c r="E75" s="95">
        <v>0.06</v>
      </c>
      <c r="F75" s="137">
        <f t="shared" si="2"/>
        <v>28.616</v>
      </c>
      <c r="G75" s="18" t="s">
        <v>1959</v>
      </c>
      <c r="H75" s="19" t="s">
        <v>21</v>
      </c>
      <c r="I75" s="63" t="s">
        <v>1815</v>
      </c>
      <c r="J75" s="19" t="s">
        <v>23</v>
      </c>
      <c r="K75" s="21" t="s">
        <v>1960</v>
      </c>
      <c r="L75" s="60">
        <v>12000</v>
      </c>
    </row>
    <row r="76" spans="1:12" s="55" customFormat="1" ht="18" customHeight="1" x14ac:dyDescent="0.25">
      <c r="A76" s="14" t="s">
        <v>11</v>
      </c>
      <c r="B76" s="58" t="s">
        <v>1819</v>
      </c>
      <c r="C76" s="56" t="s">
        <v>1961</v>
      </c>
      <c r="D76" s="96">
        <v>9.82</v>
      </c>
      <c r="E76" s="95">
        <v>0.06</v>
      </c>
      <c r="F76" s="137">
        <f t="shared" si="2"/>
        <v>31.856000000000002</v>
      </c>
      <c r="G76" s="18" t="s">
        <v>1962</v>
      </c>
      <c r="H76" s="19" t="s">
        <v>21</v>
      </c>
      <c r="I76" s="63" t="s">
        <v>1815</v>
      </c>
      <c r="J76" s="19" t="s">
        <v>23</v>
      </c>
      <c r="K76" s="21" t="s">
        <v>1963</v>
      </c>
      <c r="L76" s="60">
        <v>30000</v>
      </c>
    </row>
    <row r="77" spans="1:12" s="55" customFormat="1" ht="18" customHeight="1" x14ac:dyDescent="0.25">
      <c r="A77" s="14" t="s">
        <v>11</v>
      </c>
      <c r="B77" s="58" t="s">
        <v>1812</v>
      </c>
      <c r="C77" s="56" t="s">
        <v>1964</v>
      </c>
      <c r="D77" s="96">
        <v>7.4799999999999995</v>
      </c>
      <c r="E77" s="95">
        <v>0.06</v>
      </c>
      <c r="F77" s="137">
        <f t="shared" si="2"/>
        <v>29.047999999999998</v>
      </c>
      <c r="G77" s="18" t="s">
        <v>1965</v>
      </c>
      <c r="H77" s="19" t="s">
        <v>21</v>
      </c>
      <c r="I77" s="63" t="s">
        <v>1815</v>
      </c>
      <c r="J77" s="19" t="s">
        <v>23</v>
      </c>
      <c r="K77" s="21" t="s">
        <v>1966</v>
      </c>
      <c r="L77" s="60">
        <v>8000</v>
      </c>
    </row>
    <row r="78" spans="1:12" s="55" customFormat="1" ht="18" customHeight="1" x14ac:dyDescent="0.25">
      <c r="A78" s="14" t="s">
        <v>11</v>
      </c>
      <c r="B78" s="58" t="s">
        <v>1812</v>
      </c>
      <c r="C78" s="56" t="s">
        <v>1967</v>
      </c>
      <c r="D78" s="96">
        <v>11.200000000000001</v>
      </c>
      <c r="E78" s="95">
        <v>0.06</v>
      </c>
      <c r="F78" s="137">
        <f t="shared" si="2"/>
        <v>33.512</v>
      </c>
      <c r="G78" s="18" t="s">
        <v>1968</v>
      </c>
      <c r="H78" s="19" t="s">
        <v>21</v>
      </c>
      <c r="I78" s="63" t="s">
        <v>1815</v>
      </c>
      <c r="J78" s="19" t="s">
        <v>23</v>
      </c>
      <c r="K78" s="21" t="s">
        <v>1969</v>
      </c>
      <c r="L78" s="60">
        <v>8000</v>
      </c>
    </row>
    <row r="79" spans="1:12" s="55" customFormat="1" ht="18" customHeight="1" x14ac:dyDescent="0.25">
      <c r="A79" s="14" t="s">
        <v>11</v>
      </c>
      <c r="B79" s="58" t="s">
        <v>1812</v>
      </c>
      <c r="C79" s="56" t="s">
        <v>1970</v>
      </c>
      <c r="D79" s="96">
        <v>11.67</v>
      </c>
      <c r="E79" s="95">
        <v>0.06</v>
      </c>
      <c r="F79" s="137">
        <f t="shared" si="2"/>
        <v>34.076000000000001</v>
      </c>
      <c r="G79" s="18" t="s">
        <v>1971</v>
      </c>
      <c r="H79" s="19" t="s">
        <v>21</v>
      </c>
      <c r="I79" s="63" t="s">
        <v>1815</v>
      </c>
      <c r="J79" s="19" t="s">
        <v>23</v>
      </c>
      <c r="K79" s="21" t="s">
        <v>1972</v>
      </c>
      <c r="L79" s="60">
        <v>12000</v>
      </c>
    </row>
    <row r="80" spans="1:12" s="55" customFormat="1" ht="18" customHeight="1" x14ac:dyDescent="0.25">
      <c r="A80" s="14" t="s">
        <v>11</v>
      </c>
      <c r="B80" s="58" t="s">
        <v>1819</v>
      </c>
      <c r="C80" s="56" t="s">
        <v>1973</v>
      </c>
      <c r="D80" s="96">
        <v>22.56</v>
      </c>
      <c r="E80" s="95">
        <v>0.06</v>
      </c>
      <c r="F80" s="137">
        <f t="shared" si="2"/>
        <v>47.143999999999991</v>
      </c>
      <c r="G80" s="18" t="s">
        <v>1974</v>
      </c>
      <c r="H80" s="19" t="s">
        <v>21</v>
      </c>
      <c r="I80" s="63" t="s">
        <v>1815</v>
      </c>
      <c r="J80" s="19" t="s">
        <v>23</v>
      </c>
      <c r="K80" s="21" t="s">
        <v>1975</v>
      </c>
      <c r="L80" s="60">
        <v>30000</v>
      </c>
    </row>
    <row r="81" spans="1:12" s="55" customFormat="1" ht="18" customHeight="1" x14ac:dyDescent="0.25">
      <c r="A81" s="14" t="s">
        <v>11</v>
      </c>
      <c r="B81" s="58" t="s">
        <v>1812</v>
      </c>
      <c r="C81" s="56" t="s">
        <v>1976</v>
      </c>
      <c r="D81" s="96">
        <v>13.56</v>
      </c>
      <c r="E81" s="95">
        <v>0.06</v>
      </c>
      <c r="F81" s="137">
        <f t="shared" si="2"/>
        <v>36.344000000000001</v>
      </c>
      <c r="G81" s="18" t="s">
        <v>1977</v>
      </c>
      <c r="H81" s="19" t="s">
        <v>21</v>
      </c>
      <c r="I81" s="63" t="s">
        <v>1815</v>
      </c>
      <c r="J81" s="19" t="s">
        <v>23</v>
      </c>
      <c r="K81" s="21" t="s">
        <v>1975</v>
      </c>
      <c r="L81" s="60">
        <v>7500</v>
      </c>
    </row>
    <row r="82" spans="1:12" s="55" customFormat="1" ht="18" customHeight="1" x14ac:dyDescent="0.25">
      <c r="A82" s="14" t="s">
        <v>11</v>
      </c>
      <c r="B82" s="58" t="s">
        <v>1812</v>
      </c>
      <c r="C82" s="56" t="s">
        <v>1978</v>
      </c>
      <c r="D82" s="96">
        <v>10.770000000000001</v>
      </c>
      <c r="E82" s="95">
        <v>0.06</v>
      </c>
      <c r="F82" s="137">
        <f t="shared" si="2"/>
        <v>32.996000000000002</v>
      </c>
      <c r="G82" s="18" t="s">
        <v>1979</v>
      </c>
      <c r="H82" s="19" t="s">
        <v>21</v>
      </c>
      <c r="I82" s="63" t="s">
        <v>1815</v>
      </c>
      <c r="J82" s="19" t="s">
        <v>23</v>
      </c>
      <c r="K82" s="21" t="s">
        <v>1980</v>
      </c>
      <c r="L82" s="60">
        <v>3000</v>
      </c>
    </row>
    <row r="83" spans="1:12" s="55" customFormat="1" ht="18" customHeight="1" x14ac:dyDescent="0.25">
      <c r="A83" s="14" t="s">
        <v>11</v>
      </c>
      <c r="B83" s="58" t="s">
        <v>1812</v>
      </c>
      <c r="C83" s="56" t="s">
        <v>1981</v>
      </c>
      <c r="D83" s="96">
        <v>10.770000000000001</v>
      </c>
      <c r="E83" s="95">
        <v>0.06</v>
      </c>
      <c r="F83" s="137">
        <f t="shared" si="2"/>
        <v>32.996000000000002</v>
      </c>
      <c r="G83" s="18" t="s">
        <v>1982</v>
      </c>
      <c r="H83" s="19" t="s">
        <v>27</v>
      </c>
      <c r="I83" s="59" t="s">
        <v>1815</v>
      </c>
      <c r="J83" s="19" t="s">
        <v>28</v>
      </c>
      <c r="K83" s="21" t="s">
        <v>1980</v>
      </c>
      <c r="L83" s="60">
        <v>1800</v>
      </c>
    </row>
    <row r="84" spans="1:12" s="55" customFormat="1" ht="18" customHeight="1" x14ac:dyDescent="0.25">
      <c r="A84" s="14" t="s">
        <v>11</v>
      </c>
      <c r="B84" s="58" t="s">
        <v>1812</v>
      </c>
      <c r="C84" s="56" t="s">
        <v>1983</v>
      </c>
      <c r="D84" s="96">
        <v>10.770000000000001</v>
      </c>
      <c r="E84" s="95">
        <v>0.06</v>
      </c>
      <c r="F84" s="137">
        <f t="shared" si="2"/>
        <v>32.996000000000002</v>
      </c>
      <c r="G84" s="18" t="s">
        <v>1984</v>
      </c>
      <c r="H84" s="19" t="s">
        <v>31</v>
      </c>
      <c r="I84" s="61" t="s">
        <v>1815</v>
      </c>
      <c r="J84" s="19" t="s">
        <v>32</v>
      </c>
      <c r="K84" s="21" t="s">
        <v>1980</v>
      </c>
      <c r="L84" s="60">
        <v>1800</v>
      </c>
    </row>
    <row r="85" spans="1:12" s="55" customFormat="1" ht="18" customHeight="1" x14ac:dyDescent="0.25">
      <c r="A85" s="14" t="s">
        <v>11</v>
      </c>
      <c r="B85" s="58" t="s">
        <v>1812</v>
      </c>
      <c r="C85" s="56" t="s">
        <v>1985</v>
      </c>
      <c r="D85" s="96">
        <v>10.770000000000001</v>
      </c>
      <c r="E85" s="95">
        <v>0.06</v>
      </c>
      <c r="F85" s="137">
        <f t="shared" si="2"/>
        <v>32.996000000000002</v>
      </c>
      <c r="G85" s="18" t="s">
        <v>1986</v>
      </c>
      <c r="H85" s="19" t="s">
        <v>36</v>
      </c>
      <c r="I85" s="62" t="s">
        <v>1815</v>
      </c>
      <c r="J85" s="19" t="s">
        <v>37</v>
      </c>
      <c r="K85" s="21" t="s">
        <v>1980</v>
      </c>
      <c r="L85" s="60">
        <v>1800</v>
      </c>
    </row>
    <row r="86" spans="1:12" s="55" customFormat="1" ht="18" customHeight="1" x14ac:dyDescent="0.25">
      <c r="A86" s="14" t="s">
        <v>11</v>
      </c>
      <c r="B86" s="58" t="s">
        <v>1812</v>
      </c>
      <c r="C86" s="56" t="s">
        <v>1987</v>
      </c>
      <c r="D86" s="96">
        <v>14.46</v>
      </c>
      <c r="E86" s="95">
        <v>0.06</v>
      </c>
      <c r="F86" s="137">
        <f t="shared" si="2"/>
        <v>37.423999999999999</v>
      </c>
      <c r="G86" s="18" t="s">
        <v>1988</v>
      </c>
      <c r="H86" s="19" t="s">
        <v>21</v>
      </c>
      <c r="I86" s="63" t="s">
        <v>1815</v>
      </c>
      <c r="J86" s="19" t="s">
        <v>23</v>
      </c>
      <c r="K86" s="21" t="s">
        <v>1980</v>
      </c>
      <c r="L86" s="60">
        <v>6500</v>
      </c>
    </row>
    <row r="87" spans="1:12" s="55" customFormat="1" ht="18" customHeight="1" x14ac:dyDescent="0.25">
      <c r="A87" s="14" t="s">
        <v>11</v>
      </c>
      <c r="B87" s="58" t="s">
        <v>1812</v>
      </c>
      <c r="C87" s="56" t="s">
        <v>1989</v>
      </c>
      <c r="D87" s="96">
        <v>16.709999999999997</v>
      </c>
      <c r="E87" s="95">
        <v>0.06</v>
      </c>
      <c r="F87" s="137">
        <f t="shared" si="2"/>
        <v>40.123999999999995</v>
      </c>
      <c r="G87" s="18" t="s">
        <v>1990</v>
      </c>
      <c r="H87" s="19" t="s">
        <v>27</v>
      </c>
      <c r="I87" s="59" t="s">
        <v>1815</v>
      </c>
      <c r="J87" s="19" t="s">
        <v>28</v>
      </c>
      <c r="K87" s="21" t="s">
        <v>1980</v>
      </c>
      <c r="L87" s="60">
        <v>4000</v>
      </c>
    </row>
    <row r="88" spans="1:12" s="55" customFormat="1" ht="18" customHeight="1" x14ac:dyDescent="0.25">
      <c r="A88" s="14" t="s">
        <v>11</v>
      </c>
      <c r="B88" s="58" t="s">
        <v>1812</v>
      </c>
      <c r="C88" s="56" t="s">
        <v>1991</v>
      </c>
      <c r="D88" s="96">
        <v>16.709999999999997</v>
      </c>
      <c r="E88" s="95">
        <v>0.06</v>
      </c>
      <c r="F88" s="137">
        <f t="shared" si="2"/>
        <v>40.123999999999995</v>
      </c>
      <c r="G88" s="18" t="s">
        <v>1992</v>
      </c>
      <c r="H88" s="19" t="s">
        <v>31</v>
      </c>
      <c r="I88" s="61" t="s">
        <v>1815</v>
      </c>
      <c r="J88" s="19" t="s">
        <v>32</v>
      </c>
      <c r="K88" s="21" t="s">
        <v>1980</v>
      </c>
      <c r="L88" s="60">
        <v>4000</v>
      </c>
    </row>
    <row r="89" spans="1:12" s="55" customFormat="1" ht="18" customHeight="1" x14ac:dyDescent="0.25">
      <c r="A89" s="14" t="s">
        <v>11</v>
      </c>
      <c r="B89" s="58" t="s">
        <v>1812</v>
      </c>
      <c r="C89" s="56" t="s">
        <v>1993</v>
      </c>
      <c r="D89" s="96">
        <v>16.709999999999997</v>
      </c>
      <c r="E89" s="95">
        <v>0.06</v>
      </c>
      <c r="F89" s="137">
        <f t="shared" si="2"/>
        <v>40.123999999999995</v>
      </c>
      <c r="G89" s="18" t="s">
        <v>1994</v>
      </c>
      <c r="H89" s="19" t="s">
        <v>36</v>
      </c>
      <c r="I89" s="62" t="s">
        <v>1815</v>
      </c>
      <c r="J89" s="19" t="s">
        <v>37</v>
      </c>
      <c r="K89" s="21" t="s">
        <v>1980</v>
      </c>
      <c r="L89" s="60">
        <v>4000</v>
      </c>
    </row>
    <row r="90" spans="1:12" s="55" customFormat="1" ht="18" customHeight="1" x14ac:dyDescent="0.25">
      <c r="A90" s="14" t="s">
        <v>11</v>
      </c>
      <c r="B90" s="58" t="s">
        <v>1812</v>
      </c>
      <c r="C90" s="56" t="s">
        <v>1995</v>
      </c>
      <c r="D90" s="96">
        <v>23.369999999999997</v>
      </c>
      <c r="E90" s="95">
        <v>0.06</v>
      </c>
      <c r="F90" s="137">
        <f>SUM(D90+E90)*1.2 + 25</f>
        <v>53.116</v>
      </c>
      <c r="G90" s="18" t="s">
        <v>1996</v>
      </c>
      <c r="H90" s="19" t="s">
        <v>21</v>
      </c>
      <c r="I90" s="63" t="s">
        <v>1815</v>
      </c>
      <c r="J90" s="19" t="s">
        <v>23</v>
      </c>
      <c r="K90" s="21" t="s">
        <v>1997</v>
      </c>
      <c r="L90" s="60">
        <v>12000</v>
      </c>
    </row>
    <row r="91" spans="1:12" s="55" customFormat="1" ht="18" customHeight="1" x14ac:dyDescent="0.25">
      <c r="A91" s="14" t="s">
        <v>11</v>
      </c>
      <c r="B91" s="58" t="s">
        <v>1819</v>
      </c>
      <c r="C91" s="56" t="s">
        <v>1998</v>
      </c>
      <c r="D91" s="96">
        <v>23.09</v>
      </c>
      <c r="E91" s="95">
        <v>0.06</v>
      </c>
      <c r="F91" s="137">
        <f>SUM(D91+E91)*1.2 + 25</f>
        <v>52.78</v>
      </c>
      <c r="G91" s="18" t="s">
        <v>1999</v>
      </c>
      <c r="H91" s="19" t="s">
        <v>21</v>
      </c>
      <c r="I91" s="63" t="s">
        <v>1815</v>
      </c>
      <c r="J91" s="19" t="s">
        <v>23</v>
      </c>
      <c r="K91" s="21" t="s">
        <v>1997</v>
      </c>
      <c r="L91" s="60">
        <v>40000</v>
      </c>
    </row>
    <row r="92" spans="1:12" s="55" customFormat="1" ht="18" customHeight="1" x14ac:dyDescent="0.25">
      <c r="A92" s="14" t="s">
        <v>11</v>
      </c>
      <c r="B92" s="58" t="s">
        <v>1812</v>
      </c>
      <c r="C92" s="56" t="s">
        <v>2000</v>
      </c>
      <c r="D92" s="96">
        <v>6.72</v>
      </c>
      <c r="E92" s="95">
        <v>0.06</v>
      </c>
      <c r="F92" s="137">
        <f t="shared" si="2"/>
        <v>28.135999999999999</v>
      </c>
      <c r="G92" s="18" t="s">
        <v>2001</v>
      </c>
      <c r="H92" s="19" t="s">
        <v>21</v>
      </c>
      <c r="I92" s="63" t="s">
        <v>1815</v>
      </c>
      <c r="J92" s="19" t="s">
        <v>23</v>
      </c>
      <c r="K92" s="21" t="s">
        <v>2002</v>
      </c>
      <c r="L92" s="60">
        <v>3000</v>
      </c>
    </row>
    <row r="93" spans="1:12" s="55" customFormat="1" ht="18" customHeight="1" x14ac:dyDescent="0.25">
      <c r="A93" s="14" t="s">
        <v>11</v>
      </c>
      <c r="B93" s="58" t="s">
        <v>1819</v>
      </c>
      <c r="C93" s="56" t="s">
        <v>2003</v>
      </c>
      <c r="D93" s="96">
        <v>13.56</v>
      </c>
      <c r="E93" s="95">
        <v>0.06</v>
      </c>
      <c r="F93" s="137">
        <f t="shared" si="2"/>
        <v>36.344000000000001</v>
      </c>
      <c r="G93" s="18" t="s">
        <v>2004</v>
      </c>
      <c r="H93" s="19" t="s">
        <v>21</v>
      </c>
      <c r="I93" s="63" t="s">
        <v>1815</v>
      </c>
      <c r="J93" s="19" t="s">
        <v>23</v>
      </c>
      <c r="K93" s="21" t="s">
        <v>2005</v>
      </c>
      <c r="L93" s="60">
        <v>20000</v>
      </c>
    </row>
    <row r="94" spans="1:12" s="55" customFormat="1" ht="18" customHeight="1" x14ac:dyDescent="0.25">
      <c r="A94" s="14" t="s">
        <v>11</v>
      </c>
      <c r="B94" s="58" t="s">
        <v>1819</v>
      </c>
      <c r="C94" s="56" t="s">
        <v>2006</v>
      </c>
      <c r="D94" s="96">
        <v>21.889999999999997</v>
      </c>
      <c r="E94" s="95">
        <v>0.06</v>
      </c>
      <c r="F94" s="137">
        <f t="shared" si="2"/>
        <v>46.339999999999989</v>
      </c>
      <c r="G94" s="18" t="s">
        <v>2007</v>
      </c>
      <c r="H94" s="19" t="s">
        <v>21</v>
      </c>
      <c r="I94" s="63" t="s">
        <v>1815</v>
      </c>
      <c r="J94" s="19" t="s">
        <v>23</v>
      </c>
      <c r="K94" s="21" t="s">
        <v>2008</v>
      </c>
      <c r="L94" s="60">
        <v>25000</v>
      </c>
    </row>
    <row r="95" spans="1:12" s="55" customFormat="1" ht="18" customHeight="1" x14ac:dyDescent="0.25">
      <c r="A95" s="14" t="s">
        <v>11</v>
      </c>
      <c r="B95" s="58" t="s">
        <v>1812</v>
      </c>
      <c r="C95" s="56" t="s">
        <v>2009</v>
      </c>
      <c r="D95" s="96">
        <v>3.36</v>
      </c>
      <c r="E95" s="95">
        <v>0.06</v>
      </c>
      <c r="F95" s="137">
        <f t="shared" si="2"/>
        <v>24.103999999999999</v>
      </c>
      <c r="G95" s="18" t="s">
        <v>2010</v>
      </c>
      <c r="H95" s="19" t="s">
        <v>21</v>
      </c>
      <c r="I95" s="63" t="s">
        <v>1815</v>
      </c>
      <c r="J95" s="19" t="s">
        <v>23</v>
      </c>
      <c r="K95" s="21" t="s">
        <v>2008</v>
      </c>
      <c r="L95" s="60">
        <v>2400</v>
      </c>
    </row>
    <row r="96" spans="1:12" s="55" customFormat="1" ht="18" customHeight="1" x14ac:dyDescent="0.25">
      <c r="A96" s="14" t="s">
        <v>11</v>
      </c>
      <c r="B96" s="58" t="s">
        <v>1812</v>
      </c>
      <c r="C96" s="56" t="s">
        <v>2011</v>
      </c>
      <c r="D96" s="96">
        <v>6.96</v>
      </c>
      <c r="E96" s="95">
        <v>0.06</v>
      </c>
      <c r="F96" s="137">
        <f t="shared" si="2"/>
        <v>28.423999999999999</v>
      </c>
      <c r="G96" s="18" t="s">
        <v>2012</v>
      </c>
      <c r="H96" s="19" t="s">
        <v>21</v>
      </c>
      <c r="I96" s="63" t="s">
        <v>1815</v>
      </c>
      <c r="J96" s="19" t="s">
        <v>23</v>
      </c>
      <c r="K96" s="21" t="s">
        <v>2013</v>
      </c>
      <c r="L96" s="60">
        <v>6000</v>
      </c>
    </row>
    <row r="97" spans="1:12" s="55" customFormat="1" ht="18" customHeight="1" x14ac:dyDescent="0.25">
      <c r="A97" s="14" t="s">
        <v>11</v>
      </c>
      <c r="B97" s="58" t="s">
        <v>1812</v>
      </c>
      <c r="C97" s="56" t="s">
        <v>2014</v>
      </c>
      <c r="D97" s="96">
        <v>7.4399999999999995</v>
      </c>
      <c r="E97" s="95">
        <v>0.06</v>
      </c>
      <c r="F97" s="137">
        <f t="shared" si="2"/>
        <v>29</v>
      </c>
      <c r="G97" s="18" t="s">
        <v>2012</v>
      </c>
      <c r="H97" s="19" t="s">
        <v>27</v>
      </c>
      <c r="I97" s="59" t="s">
        <v>1815</v>
      </c>
      <c r="J97" s="19" t="s">
        <v>28</v>
      </c>
      <c r="K97" s="21" t="s">
        <v>2013</v>
      </c>
      <c r="L97" s="60">
        <v>6000</v>
      </c>
    </row>
    <row r="98" spans="1:12" s="55" customFormat="1" ht="18" customHeight="1" x14ac:dyDescent="0.25">
      <c r="A98" s="14" t="s">
        <v>11</v>
      </c>
      <c r="B98" s="58" t="s">
        <v>1812</v>
      </c>
      <c r="C98" s="56" t="s">
        <v>2015</v>
      </c>
      <c r="D98" s="96">
        <v>8.26</v>
      </c>
      <c r="E98" s="95">
        <v>0.06</v>
      </c>
      <c r="F98" s="137">
        <f t="shared" si="2"/>
        <v>29.984000000000002</v>
      </c>
      <c r="G98" s="18" t="s">
        <v>2012</v>
      </c>
      <c r="H98" s="19" t="s">
        <v>31</v>
      </c>
      <c r="I98" s="61" t="s">
        <v>1815</v>
      </c>
      <c r="J98" s="19" t="s">
        <v>32</v>
      </c>
      <c r="K98" s="21" t="s">
        <v>2013</v>
      </c>
      <c r="L98" s="60">
        <v>6000</v>
      </c>
    </row>
    <row r="99" spans="1:12" s="55" customFormat="1" ht="18" customHeight="1" x14ac:dyDescent="0.25">
      <c r="A99" s="14" t="s">
        <v>11</v>
      </c>
      <c r="B99" s="58" t="s">
        <v>1812</v>
      </c>
      <c r="C99" s="56" t="s">
        <v>2016</v>
      </c>
      <c r="D99" s="96">
        <v>7.4399999999999995</v>
      </c>
      <c r="E99" s="95">
        <v>0.06</v>
      </c>
      <c r="F99" s="137">
        <f t="shared" si="2"/>
        <v>29</v>
      </c>
      <c r="G99" s="18" t="s">
        <v>2012</v>
      </c>
      <c r="H99" s="19" t="s">
        <v>36</v>
      </c>
      <c r="I99" s="62" t="s">
        <v>1815</v>
      </c>
      <c r="J99" s="19" t="s">
        <v>37</v>
      </c>
      <c r="K99" s="21" t="s">
        <v>2013</v>
      </c>
      <c r="L99" s="60">
        <v>6000</v>
      </c>
    </row>
    <row r="100" spans="1:12" s="55" customFormat="1" ht="18" customHeight="1" x14ac:dyDescent="0.2">
      <c r="A100" s="14" t="s">
        <v>11</v>
      </c>
      <c r="B100" s="58" t="s">
        <v>1812</v>
      </c>
      <c r="C100" s="56" t="s">
        <v>2017</v>
      </c>
      <c r="D100" s="96">
        <v>14.370000000000001</v>
      </c>
      <c r="E100" s="95">
        <v>0.06</v>
      </c>
      <c r="F100" s="137">
        <f t="shared" si="2"/>
        <v>37.316000000000003</v>
      </c>
      <c r="G100" s="18" t="s">
        <v>2018</v>
      </c>
      <c r="H100" s="19" t="s">
        <v>21</v>
      </c>
      <c r="I100" s="63" t="s">
        <v>1815</v>
      </c>
      <c r="J100" s="19" t="s">
        <v>23</v>
      </c>
      <c r="K100" s="65" t="s">
        <v>2019</v>
      </c>
      <c r="L100" s="60">
        <v>9000</v>
      </c>
    </row>
    <row r="101" spans="1:12" s="55" customFormat="1" ht="18" customHeight="1" x14ac:dyDescent="0.2">
      <c r="A101" s="14" t="s">
        <v>11</v>
      </c>
      <c r="B101" s="58" t="s">
        <v>1812</v>
      </c>
      <c r="C101" s="56" t="s">
        <v>2020</v>
      </c>
      <c r="D101" s="96">
        <v>17.97</v>
      </c>
      <c r="E101" s="95">
        <v>0.06</v>
      </c>
      <c r="F101" s="137">
        <f t="shared" si="2"/>
        <v>41.635999999999996</v>
      </c>
      <c r="G101" s="18" t="s">
        <v>2018</v>
      </c>
      <c r="H101" s="19" t="s">
        <v>27</v>
      </c>
      <c r="I101" s="59" t="s">
        <v>1815</v>
      </c>
      <c r="J101" s="19" t="s">
        <v>28</v>
      </c>
      <c r="K101" s="65" t="s">
        <v>2019</v>
      </c>
      <c r="L101" s="60">
        <v>9000</v>
      </c>
    </row>
    <row r="102" spans="1:12" s="55" customFormat="1" ht="18" customHeight="1" x14ac:dyDescent="0.2">
      <c r="A102" s="14" t="s">
        <v>11</v>
      </c>
      <c r="B102" s="58" t="s">
        <v>1812</v>
      </c>
      <c r="C102" s="56" t="s">
        <v>2021</v>
      </c>
      <c r="D102" s="96">
        <v>17.97</v>
      </c>
      <c r="E102" s="95">
        <v>0.06</v>
      </c>
      <c r="F102" s="137">
        <f t="shared" si="2"/>
        <v>41.635999999999996</v>
      </c>
      <c r="G102" s="18" t="s">
        <v>2018</v>
      </c>
      <c r="H102" s="19" t="s">
        <v>31</v>
      </c>
      <c r="I102" s="61" t="s">
        <v>1815</v>
      </c>
      <c r="J102" s="19" t="s">
        <v>32</v>
      </c>
      <c r="K102" s="65" t="s">
        <v>2019</v>
      </c>
      <c r="L102" s="60">
        <v>9000</v>
      </c>
    </row>
    <row r="103" spans="1:12" s="55" customFormat="1" ht="18" customHeight="1" x14ac:dyDescent="0.2">
      <c r="A103" s="14" t="s">
        <v>11</v>
      </c>
      <c r="B103" s="58" t="s">
        <v>1812</v>
      </c>
      <c r="C103" s="56" t="s">
        <v>2022</v>
      </c>
      <c r="D103" s="96">
        <v>17.97</v>
      </c>
      <c r="E103" s="95">
        <v>0.06</v>
      </c>
      <c r="F103" s="137">
        <f t="shared" si="2"/>
        <v>41.635999999999996</v>
      </c>
      <c r="G103" s="18" t="s">
        <v>2018</v>
      </c>
      <c r="H103" s="19" t="s">
        <v>36</v>
      </c>
      <c r="I103" s="62" t="s">
        <v>1815</v>
      </c>
      <c r="J103" s="19" t="s">
        <v>37</v>
      </c>
      <c r="K103" s="65" t="s">
        <v>2019</v>
      </c>
      <c r="L103" s="60">
        <v>9000</v>
      </c>
    </row>
    <row r="104" spans="1:12" s="55" customFormat="1" ht="18" customHeight="1" x14ac:dyDescent="0.25">
      <c r="A104" s="14" t="s">
        <v>234</v>
      </c>
      <c r="B104" s="58" t="s">
        <v>1812</v>
      </c>
      <c r="C104" s="56" t="s">
        <v>2023</v>
      </c>
      <c r="D104" s="96">
        <v>27.419999999999998</v>
      </c>
      <c r="E104" s="95">
        <v>0.06</v>
      </c>
      <c r="F104" s="137">
        <f>SUM(D104+E104)*1.2 + 25</f>
        <v>57.975999999999992</v>
      </c>
      <c r="G104" s="18" t="s">
        <v>2024</v>
      </c>
      <c r="H104" s="19" t="s">
        <v>21</v>
      </c>
      <c r="I104" s="63" t="s">
        <v>1815</v>
      </c>
      <c r="J104" s="19" t="s">
        <v>23</v>
      </c>
      <c r="K104" s="21" t="s">
        <v>2025</v>
      </c>
      <c r="L104" s="60">
        <v>5000</v>
      </c>
    </row>
    <row r="105" spans="1:12" s="55" customFormat="1" ht="18" customHeight="1" x14ac:dyDescent="0.25">
      <c r="A105" s="14" t="s">
        <v>234</v>
      </c>
      <c r="B105" s="58" t="s">
        <v>1812</v>
      </c>
      <c r="C105" s="56" t="s">
        <v>2026</v>
      </c>
      <c r="D105" s="96">
        <v>12.66</v>
      </c>
      <c r="E105" s="95">
        <v>0.06</v>
      </c>
      <c r="F105" s="137">
        <f t="shared" si="2"/>
        <v>35.263999999999996</v>
      </c>
      <c r="G105" s="18" t="s">
        <v>2027</v>
      </c>
      <c r="H105" s="19" t="s">
        <v>21</v>
      </c>
      <c r="I105" s="63" t="s">
        <v>1815</v>
      </c>
      <c r="J105" s="19" t="s">
        <v>23</v>
      </c>
      <c r="K105" s="21" t="s">
        <v>2028</v>
      </c>
      <c r="L105" s="60">
        <v>4000</v>
      </c>
    </row>
    <row r="106" spans="1:12" s="55" customFormat="1" ht="18" customHeight="1" x14ac:dyDescent="0.25">
      <c r="A106" s="14" t="s">
        <v>234</v>
      </c>
      <c r="B106" s="58" t="s">
        <v>1812</v>
      </c>
      <c r="C106" s="56" t="s">
        <v>2029</v>
      </c>
      <c r="D106" s="96">
        <v>8.1100000000000012</v>
      </c>
      <c r="E106" s="95">
        <v>0.06</v>
      </c>
      <c r="F106" s="137">
        <f t="shared" si="2"/>
        <v>29.804000000000002</v>
      </c>
      <c r="G106" s="18" t="s">
        <v>2030</v>
      </c>
      <c r="H106" s="19" t="s">
        <v>21</v>
      </c>
      <c r="I106" s="63" t="s">
        <v>1815</v>
      </c>
      <c r="J106" s="19" t="s">
        <v>23</v>
      </c>
      <c r="K106" s="21" t="s">
        <v>2031</v>
      </c>
      <c r="L106" s="60">
        <v>2500</v>
      </c>
    </row>
    <row r="107" spans="1:12" s="55" customFormat="1" ht="18" customHeight="1" x14ac:dyDescent="0.25">
      <c r="A107" s="14" t="s">
        <v>234</v>
      </c>
      <c r="B107" s="58" t="s">
        <v>1812</v>
      </c>
      <c r="C107" s="56" t="s">
        <v>2032</v>
      </c>
      <c r="D107" s="96">
        <v>11</v>
      </c>
      <c r="E107" s="95">
        <v>0.06</v>
      </c>
      <c r="F107" s="137">
        <f t="shared" si="2"/>
        <v>33.271999999999998</v>
      </c>
      <c r="G107" s="18" t="s">
        <v>2033</v>
      </c>
      <c r="H107" s="19" t="s">
        <v>21</v>
      </c>
      <c r="I107" s="63" t="s">
        <v>1815</v>
      </c>
      <c r="J107" s="19" t="s">
        <v>23</v>
      </c>
      <c r="K107" s="21" t="s">
        <v>2034</v>
      </c>
      <c r="L107" s="60">
        <v>5000</v>
      </c>
    </row>
    <row r="108" spans="1:12" s="55" customFormat="1" ht="18" customHeight="1" x14ac:dyDescent="0.25">
      <c r="A108" s="14" t="s">
        <v>234</v>
      </c>
      <c r="B108" s="58" t="s">
        <v>1812</v>
      </c>
      <c r="C108" s="56" t="s">
        <v>2035</v>
      </c>
      <c r="D108" s="96">
        <v>13.65</v>
      </c>
      <c r="E108" s="95">
        <v>0.06</v>
      </c>
      <c r="F108" s="137">
        <f t="shared" si="2"/>
        <v>36.451999999999998</v>
      </c>
      <c r="G108" s="18" t="s">
        <v>2036</v>
      </c>
      <c r="H108" s="19" t="s">
        <v>21</v>
      </c>
      <c r="I108" s="63" t="s">
        <v>1815</v>
      </c>
      <c r="J108" s="19" t="s">
        <v>23</v>
      </c>
      <c r="K108" s="21" t="s">
        <v>2037</v>
      </c>
      <c r="L108" s="60">
        <v>10200</v>
      </c>
    </row>
    <row r="109" spans="1:12" s="55" customFormat="1" ht="18" customHeight="1" x14ac:dyDescent="0.25">
      <c r="A109" s="14" t="s">
        <v>234</v>
      </c>
      <c r="B109" s="58" t="s">
        <v>1812</v>
      </c>
      <c r="C109" s="56" t="s">
        <v>2038</v>
      </c>
      <c r="D109" s="96">
        <v>10.96</v>
      </c>
      <c r="E109" s="95">
        <v>0.06</v>
      </c>
      <c r="F109" s="137">
        <f t="shared" si="2"/>
        <v>33.224000000000004</v>
      </c>
      <c r="G109" s="18" t="s">
        <v>2039</v>
      </c>
      <c r="H109" s="19" t="s">
        <v>21</v>
      </c>
      <c r="I109" s="63" t="s">
        <v>1815</v>
      </c>
      <c r="J109" s="19" t="s">
        <v>23</v>
      </c>
      <c r="K109" s="21" t="s">
        <v>2040</v>
      </c>
      <c r="L109" s="60">
        <v>2700</v>
      </c>
    </row>
    <row r="110" spans="1:12" s="55" customFormat="1" ht="18" customHeight="1" x14ac:dyDescent="0.25">
      <c r="A110" s="14" t="s">
        <v>234</v>
      </c>
      <c r="B110" s="58" t="s">
        <v>1812</v>
      </c>
      <c r="C110" s="56" t="s">
        <v>2041</v>
      </c>
      <c r="D110" s="96">
        <v>17.959999999999997</v>
      </c>
      <c r="E110" s="95">
        <v>0.06</v>
      </c>
      <c r="F110" s="137">
        <f t="shared" si="2"/>
        <v>41.623999999999995</v>
      </c>
      <c r="G110" s="18" t="s">
        <v>2042</v>
      </c>
      <c r="H110" s="19" t="s">
        <v>21</v>
      </c>
      <c r="I110" s="63" t="s">
        <v>1815</v>
      </c>
      <c r="J110" s="19" t="s">
        <v>23</v>
      </c>
      <c r="K110" s="21" t="s">
        <v>2043</v>
      </c>
      <c r="L110" s="60">
        <v>8300</v>
      </c>
    </row>
    <row r="111" spans="1:12" s="55" customFormat="1" ht="18" customHeight="1" x14ac:dyDescent="0.25">
      <c r="A111" s="14" t="s">
        <v>234</v>
      </c>
      <c r="B111" s="58" t="s">
        <v>1812</v>
      </c>
      <c r="C111" s="56" t="s">
        <v>2044</v>
      </c>
      <c r="D111" s="96">
        <v>20.49</v>
      </c>
      <c r="E111" s="95">
        <v>0.06</v>
      </c>
      <c r="F111" s="137">
        <f t="shared" si="2"/>
        <v>44.66</v>
      </c>
      <c r="G111" s="18" t="s">
        <v>2045</v>
      </c>
      <c r="H111" s="19" t="s">
        <v>21</v>
      </c>
      <c r="I111" s="63" t="s">
        <v>1815</v>
      </c>
      <c r="J111" s="19" t="s">
        <v>23</v>
      </c>
      <c r="K111" s="21" t="s">
        <v>2046</v>
      </c>
      <c r="L111" s="60">
        <v>4500</v>
      </c>
    </row>
    <row r="112" spans="1:12" s="55" customFormat="1" ht="18" customHeight="1" x14ac:dyDescent="0.25">
      <c r="A112" s="14" t="s">
        <v>234</v>
      </c>
      <c r="B112" s="58" t="s">
        <v>1812</v>
      </c>
      <c r="C112" s="56" t="s">
        <v>2047</v>
      </c>
      <c r="D112" s="96">
        <v>9.56</v>
      </c>
      <c r="E112" s="95">
        <v>0.06</v>
      </c>
      <c r="F112" s="137">
        <f t="shared" si="2"/>
        <v>31.544</v>
      </c>
      <c r="G112" s="18" t="s">
        <v>2048</v>
      </c>
      <c r="H112" s="19" t="s">
        <v>21</v>
      </c>
      <c r="I112" s="63" t="s">
        <v>1815</v>
      </c>
      <c r="J112" s="19" t="s">
        <v>23</v>
      </c>
      <c r="K112" s="21" t="s">
        <v>2049</v>
      </c>
      <c r="L112" s="60">
        <v>3500</v>
      </c>
    </row>
    <row r="113" spans="1:12" s="55" customFormat="1" ht="18" customHeight="1" x14ac:dyDescent="0.25">
      <c r="A113" s="14" t="s">
        <v>234</v>
      </c>
      <c r="B113" s="58" t="s">
        <v>1812</v>
      </c>
      <c r="C113" s="56" t="s">
        <v>2050</v>
      </c>
      <c r="D113" s="96">
        <v>15.96</v>
      </c>
      <c r="E113" s="95">
        <v>0.06</v>
      </c>
      <c r="F113" s="137">
        <f t="shared" si="2"/>
        <v>39.224000000000004</v>
      </c>
      <c r="G113" s="18" t="s">
        <v>2051</v>
      </c>
      <c r="H113" s="19" t="s">
        <v>21</v>
      </c>
      <c r="I113" s="63" t="s">
        <v>1815</v>
      </c>
      <c r="J113" s="19" t="s">
        <v>23</v>
      </c>
      <c r="K113" s="21" t="s">
        <v>2052</v>
      </c>
      <c r="L113" s="60">
        <v>5000</v>
      </c>
    </row>
    <row r="114" spans="1:12" s="55" customFormat="1" ht="18" customHeight="1" x14ac:dyDescent="0.25">
      <c r="A114" s="14" t="s">
        <v>234</v>
      </c>
      <c r="B114" s="58" t="s">
        <v>1812</v>
      </c>
      <c r="C114" s="56" t="s">
        <v>2053</v>
      </c>
      <c r="D114" s="96">
        <v>6.96</v>
      </c>
      <c r="E114" s="95">
        <v>0.06</v>
      </c>
      <c r="F114" s="137">
        <f t="shared" si="2"/>
        <v>28.423999999999999</v>
      </c>
      <c r="G114" s="18" t="s">
        <v>2054</v>
      </c>
      <c r="H114" s="19" t="s">
        <v>21</v>
      </c>
      <c r="I114" s="63" t="s">
        <v>1815</v>
      </c>
      <c r="J114" s="19" t="s">
        <v>23</v>
      </c>
      <c r="K114" s="21" t="s">
        <v>2055</v>
      </c>
      <c r="L114" s="60">
        <v>5000</v>
      </c>
    </row>
    <row r="115" spans="1:12" s="55" customFormat="1" ht="18" customHeight="1" x14ac:dyDescent="0.25">
      <c r="A115" s="14" t="s">
        <v>234</v>
      </c>
      <c r="B115" s="58" t="s">
        <v>1812</v>
      </c>
      <c r="C115" s="56" t="s">
        <v>2056</v>
      </c>
      <c r="D115" s="96">
        <v>13.56</v>
      </c>
      <c r="E115" s="95">
        <v>0.06</v>
      </c>
      <c r="F115" s="137">
        <f t="shared" si="2"/>
        <v>36.344000000000001</v>
      </c>
      <c r="G115" s="18" t="s">
        <v>2057</v>
      </c>
      <c r="H115" s="19" t="s">
        <v>21</v>
      </c>
      <c r="I115" s="63" t="s">
        <v>1815</v>
      </c>
      <c r="J115" s="19" t="s">
        <v>23</v>
      </c>
      <c r="K115" s="21" t="s">
        <v>2058</v>
      </c>
      <c r="L115" s="60">
        <v>21000</v>
      </c>
    </row>
    <row r="116" spans="1:12" s="55" customFormat="1" ht="18" customHeight="1" x14ac:dyDescent="0.25">
      <c r="A116" s="14" t="s">
        <v>234</v>
      </c>
      <c r="B116" s="58" t="s">
        <v>1812</v>
      </c>
      <c r="C116" s="56" t="s">
        <v>2059</v>
      </c>
      <c r="D116" s="96">
        <v>26.97</v>
      </c>
      <c r="E116" s="95">
        <v>0.06</v>
      </c>
      <c r="F116" s="137">
        <f>SUM(D116+E116)*1.2 + 25</f>
        <v>57.435999999999993</v>
      </c>
      <c r="G116" s="18" t="s">
        <v>2060</v>
      </c>
      <c r="H116" s="19" t="s">
        <v>21</v>
      </c>
      <c r="I116" s="63" t="s">
        <v>1815</v>
      </c>
      <c r="J116" s="19" t="s">
        <v>23</v>
      </c>
      <c r="K116" s="21" t="s">
        <v>2061</v>
      </c>
      <c r="L116" s="60">
        <v>45000</v>
      </c>
    </row>
    <row r="117" spans="1:12" s="55" customFormat="1" ht="18" customHeight="1" x14ac:dyDescent="0.25">
      <c r="A117" s="14" t="s">
        <v>234</v>
      </c>
      <c r="B117" s="58" t="s">
        <v>1812</v>
      </c>
      <c r="C117" s="56" t="s">
        <v>2062</v>
      </c>
      <c r="D117" s="96">
        <v>5.3699999999999992</v>
      </c>
      <c r="E117" s="95">
        <v>0.06</v>
      </c>
      <c r="F117" s="137">
        <f t="shared" si="2"/>
        <v>26.515999999999998</v>
      </c>
      <c r="G117" s="18" t="s">
        <v>2063</v>
      </c>
      <c r="H117" s="19" t="s">
        <v>21</v>
      </c>
      <c r="I117" s="63" t="s">
        <v>1815</v>
      </c>
      <c r="J117" s="19" t="s">
        <v>23</v>
      </c>
      <c r="K117" s="21" t="s">
        <v>2064</v>
      </c>
      <c r="L117" s="60">
        <v>8300</v>
      </c>
    </row>
    <row r="118" spans="1:12" s="55" customFormat="1" ht="18" customHeight="1" x14ac:dyDescent="0.25">
      <c r="A118" s="14" t="s">
        <v>234</v>
      </c>
      <c r="B118" s="58" t="s">
        <v>1819</v>
      </c>
      <c r="C118" s="56" t="s">
        <v>2065</v>
      </c>
      <c r="D118" s="96">
        <v>35.160000000000004</v>
      </c>
      <c r="E118" s="95">
        <v>0.06</v>
      </c>
      <c r="F118" s="137">
        <f t="shared" si="2"/>
        <v>62.264000000000003</v>
      </c>
      <c r="G118" s="18" t="s">
        <v>2066</v>
      </c>
      <c r="H118" s="19" t="s">
        <v>21</v>
      </c>
      <c r="I118" s="63" t="s">
        <v>1815</v>
      </c>
      <c r="J118" s="19" t="s">
        <v>23</v>
      </c>
      <c r="K118" s="21" t="s">
        <v>2067</v>
      </c>
      <c r="L118" s="60">
        <v>55000</v>
      </c>
    </row>
    <row r="119" spans="1:12" s="55" customFormat="1" ht="18" customHeight="1" x14ac:dyDescent="0.25">
      <c r="A119" s="14" t="s">
        <v>234</v>
      </c>
      <c r="B119" s="58" t="s">
        <v>1812</v>
      </c>
      <c r="C119" s="56" t="s">
        <v>2068</v>
      </c>
      <c r="D119" s="96">
        <v>49.06</v>
      </c>
      <c r="E119" s="95">
        <v>0.06</v>
      </c>
      <c r="F119" s="137">
        <f>SUM(D119+E119)*1.2 + 45</f>
        <v>103.944</v>
      </c>
      <c r="G119" s="18" t="s">
        <v>2069</v>
      </c>
      <c r="H119" s="19" t="s">
        <v>21</v>
      </c>
      <c r="I119" s="63" t="s">
        <v>1815</v>
      </c>
      <c r="J119" s="19" t="s">
        <v>23</v>
      </c>
      <c r="K119" s="21" t="s">
        <v>2070</v>
      </c>
      <c r="L119" s="60">
        <v>26000</v>
      </c>
    </row>
    <row r="120" spans="1:12" s="55" customFormat="1" ht="18" customHeight="1" x14ac:dyDescent="0.25">
      <c r="A120" s="14" t="s">
        <v>234</v>
      </c>
      <c r="B120" s="58" t="s">
        <v>1812</v>
      </c>
      <c r="C120" s="56" t="s">
        <v>2071</v>
      </c>
      <c r="D120" s="96">
        <v>49.56</v>
      </c>
      <c r="E120" s="95">
        <v>0.06</v>
      </c>
      <c r="F120" s="137">
        <f t="shared" ref="F120:F122" si="3">SUM(D120+E120)*1.2 + 45</f>
        <v>104.54400000000001</v>
      </c>
      <c r="G120" s="18" t="s">
        <v>2069</v>
      </c>
      <c r="H120" s="19" t="s">
        <v>27</v>
      </c>
      <c r="I120" s="59" t="s">
        <v>1815</v>
      </c>
      <c r="J120" s="19" t="s">
        <v>28</v>
      </c>
      <c r="K120" s="21" t="s">
        <v>2070</v>
      </c>
      <c r="L120" s="60">
        <v>30000</v>
      </c>
    </row>
    <row r="121" spans="1:12" s="55" customFormat="1" ht="18" customHeight="1" x14ac:dyDescent="0.25">
      <c r="A121" s="14" t="s">
        <v>234</v>
      </c>
      <c r="B121" s="58" t="s">
        <v>1812</v>
      </c>
      <c r="C121" s="56" t="s">
        <v>2072</v>
      </c>
      <c r="D121" s="96">
        <v>49.56</v>
      </c>
      <c r="E121" s="95">
        <v>0.06</v>
      </c>
      <c r="F121" s="137">
        <f t="shared" si="3"/>
        <v>104.54400000000001</v>
      </c>
      <c r="G121" s="18" t="s">
        <v>2069</v>
      </c>
      <c r="H121" s="19" t="s">
        <v>31</v>
      </c>
      <c r="I121" s="61" t="s">
        <v>1815</v>
      </c>
      <c r="J121" s="19" t="s">
        <v>32</v>
      </c>
      <c r="K121" s="21" t="s">
        <v>2070</v>
      </c>
      <c r="L121" s="60">
        <v>30000</v>
      </c>
    </row>
    <row r="122" spans="1:12" s="55" customFormat="1" ht="18" customHeight="1" x14ac:dyDescent="0.25">
      <c r="A122" s="14" t="s">
        <v>234</v>
      </c>
      <c r="B122" s="58" t="s">
        <v>1812</v>
      </c>
      <c r="C122" s="56" t="s">
        <v>2073</v>
      </c>
      <c r="D122" s="96">
        <v>49.56</v>
      </c>
      <c r="E122" s="95">
        <v>0.06</v>
      </c>
      <c r="F122" s="137">
        <f t="shared" si="3"/>
        <v>104.54400000000001</v>
      </c>
      <c r="G122" s="18" t="s">
        <v>2069</v>
      </c>
      <c r="H122" s="19" t="s">
        <v>36</v>
      </c>
      <c r="I122" s="62" t="s">
        <v>1815</v>
      </c>
      <c r="J122" s="19" t="s">
        <v>37</v>
      </c>
      <c r="K122" s="21" t="s">
        <v>2070</v>
      </c>
      <c r="L122" s="60">
        <v>30000</v>
      </c>
    </row>
    <row r="123" spans="1:12" s="55" customFormat="1" ht="18" customHeight="1" x14ac:dyDescent="0.25">
      <c r="A123" s="14" t="s">
        <v>234</v>
      </c>
      <c r="B123" s="58" t="s">
        <v>1819</v>
      </c>
      <c r="C123" s="56" t="s">
        <v>2074</v>
      </c>
      <c r="D123" s="96">
        <v>35.160000000000004</v>
      </c>
      <c r="E123" s="95">
        <v>0.06</v>
      </c>
      <c r="F123" s="137">
        <f>SUM(D123+E123)*1.2 + 30</f>
        <v>72.26400000000001</v>
      </c>
      <c r="G123" s="18" t="s">
        <v>2075</v>
      </c>
      <c r="H123" s="19" t="s">
        <v>21</v>
      </c>
      <c r="I123" s="63" t="s">
        <v>1815</v>
      </c>
      <c r="J123" s="19" t="s">
        <v>23</v>
      </c>
      <c r="K123" s="21" t="s">
        <v>2076</v>
      </c>
      <c r="L123" s="60">
        <v>26900</v>
      </c>
    </row>
    <row r="124" spans="1:12" s="55" customFormat="1" ht="18" customHeight="1" x14ac:dyDescent="0.25">
      <c r="A124" s="14" t="s">
        <v>234</v>
      </c>
      <c r="B124" s="58" t="s">
        <v>1812</v>
      </c>
      <c r="C124" s="56" t="s">
        <v>2077</v>
      </c>
      <c r="D124" s="96">
        <v>8.6100000000000012</v>
      </c>
      <c r="E124" s="95">
        <v>0.06</v>
      </c>
      <c r="F124" s="137">
        <f t="shared" si="2"/>
        <v>30.404000000000003</v>
      </c>
      <c r="G124" s="18" t="s">
        <v>2078</v>
      </c>
      <c r="H124" s="19" t="s">
        <v>21</v>
      </c>
      <c r="I124" s="63" t="s">
        <v>1815</v>
      </c>
      <c r="J124" s="19" t="s">
        <v>23</v>
      </c>
      <c r="K124" s="21" t="s">
        <v>2076</v>
      </c>
      <c r="L124" s="60">
        <v>8400</v>
      </c>
    </row>
    <row r="125" spans="1:12" s="55" customFormat="1" ht="18" customHeight="1" x14ac:dyDescent="0.25">
      <c r="A125" s="14" t="s">
        <v>234</v>
      </c>
      <c r="B125" s="58" t="s">
        <v>1812</v>
      </c>
      <c r="C125" s="56" t="s">
        <v>2079</v>
      </c>
      <c r="D125" s="96">
        <v>20.669999999999998</v>
      </c>
      <c r="E125" s="95">
        <v>0.06</v>
      </c>
      <c r="F125" s="137">
        <f t="shared" si="2"/>
        <v>44.875999999999991</v>
      </c>
      <c r="G125" s="18" t="s">
        <v>2080</v>
      </c>
      <c r="H125" s="19" t="s">
        <v>21</v>
      </c>
      <c r="I125" s="63" t="s">
        <v>1815</v>
      </c>
      <c r="J125" s="19" t="s">
        <v>23</v>
      </c>
      <c r="K125" s="21" t="s">
        <v>2081</v>
      </c>
      <c r="L125" s="60">
        <v>26000</v>
      </c>
    </row>
    <row r="126" spans="1:12" s="55" customFormat="1" ht="18" customHeight="1" x14ac:dyDescent="0.25">
      <c r="A126" s="14" t="s">
        <v>234</v>
      </c>
      <c r="B126" s="58" t="s">
        <v>1812</v>
      </c>
      <c r="C126" s="56" t="s">
        <v>2082</v>
      </c>
      <c r="D126" s="96">
        <v>18.869999999999997</v>
      </c>
      <c r="E126" s="95">
        <v>0.06</v>
      </c>
      <c r="F126" s="137">
        <f t="shared" si="2"/>
        <v>42.715999999999994</v>
      </c>
      <c r="G126" s="18" t="s">
        <v>2080</v>
      </c>
      <c r="H126" s="19" t="s">
        <v>27</v>
      </c>
      <c r="I126" s="59" t="s">
        <v>1815</v>
      </c>
      <c r="J126" s="19" t="s">
        <v>28</v>
      </c>
      <c r="K126" s="21" t="s">
        <v>2081</v>
      </c>
      <c r="L126" s="60">
        <v>14000</v>
      </c>
    </row>
    <row r="127" spans="1:12" s="55" customFormat="1" ht="18" customHeight="1" x14ac:dyDescent="0.25">
      <c r="A127" s="14" t="s">
        <v>234</v>
      </c>
      <c r="B127" s="58" t="s">
        <v>1812</v>
      </c>
      <c r="C127" s="56" t="s">
        <v>2083</v>
      </c>
      <c r="D127" s="96">
        <v>18.869999999999997</v>
      </c>
      <c r="E127" s="95">
        <v>0.06</v>
      </c>
      <c r="F127" s="137">
        <f t="shared" si="2"/>
        <v>42.715999999999994</v>
      </c>
      <c r="G127" s="18" t="s">
        <v>2080</v>
      </c>
      <c r="H127" s="19" t="s">
        <v>31</v>
      </c>
      <c r="I127" s="61" t="s">
        <v>1815</v>
      </c>
      <c r="J127" s="19" t="s">
        <v>32</v>
      </c>
      <c r="K127" s="21" t="s">
        <v>2081</v>
      </c>
      <c r="L127" s="60">
        <v>14000</v>
      </c>
    </row>
    <row r="128" spans="1:12" s="55" customFormat="1" ht="18" customHeight="1" x14ac:dyDescent="0.25">
      <c r="A128" s="14" t="s">
        <v>234</v>
      </c>
      <c r="B128" s="58" t="s">
        <v>1812</v>
      </c>
      <c r="C128" s="56" t="s">
        <v>2084</v>
      </c>
      <c r="D128" s="96">
        <v>18.869999999999997</v>
      </c>
      <c r="E128" s="95">
        <v>0.06</v>
      </c>
      <c r="F128" s="137">
        <f t="shared" si="2"/>
        <v>42.715999999999994</v>
      </c>
      <c r="G128" s="18" t="s">
        <v>2080</v>
      </c>
      <c r="H128" s="19" t="s">
        <v>36</v>
      </c>
      <c r="I128" s="62" t="s">
        <v>1815</v>
      </c>
      <c r="J128" s="19" t="s">
        <v>37</v>
      </c>
      <c r="K128" s="21" t="s">
        <v>2081</v>
      </c>
      <c r="L128" s="60">
        <v>14000</v>
      </c>
    </row>
    <row r="129" spans="1:12" s="55" customFormat="1" ht="18" customHeight="1" x14ac:dyDescent="0.25">
      <c r="A129" s="14" t="s">
        <v>234</v>
      </c>
      <c r="B129" s="58" t="s">
        <v>1812</v>
      </c>
      <c r="C129" s="56" t="s">
        <v>2085</v>
      </c>
      <c r="D129" s="96">
        <v>30.06</v>
      </c>
      <c r="E129" s="95">
        <v>0.06</v>
      </c>
      <c r="F129" s="137">
        <f>SUM(D129+E129)*1.2 + 25</f>
        <v>61.143999999999998</v>
      </c>
      <c r="G129" s="18" t="s">
        <v>2086</v>
      </c>
      <c r="H129" s="19" t="s">
        <v>21</v>
      </c>
      <c r="I129" s="63" t="s">
        <v>1815</v>
      </c>
      <c r="J129" s="19" t="s">
        <v>23</v>
      </c>
      <c r="K129" s="21" t="s">
        <v>2087</v>
      </c>
      <c r="L129" s="60">
        <v>48000</v>
      </c>
    </row>
    <row r="130" spans="1:12" s="55" customFormat="1" ht="18" customHeight="1" x14ac:dyDescent="0.25">
      <c r="A130" s="14" t="s">
        <v>234</v>
      </c>
      <c r="B130" s="58" t="s">
        <v>1812</v>
      </c>
      <c r="C130" s="56" t="s">
        <v>2088</v>
      </c>
      <c r="D130" s="96">
        <v>39.06</v>
      </c>
      <c r="E130" s="95">
        <v>0.06</v>
      </c>
      <c r="F130" s="137">
        <f>SUM(D130+E130)*1.2 + 35</f>
        <v>81.944000000000003</v>
      </c>
      <c r="G130" s="18" t="s">
        <v>2089</v>
      </c>
      <c r="H130" s="19" t="s">
        <v>21</v>
      </c>
      <c r="I130" s="63" t="s">
        <v>1815</v>
      </c>
      <c r="J130" s="19" t="s">
        <v>23</v>
      </c>
      <c r="K130" s="21" t="s">
        <v>2090</v>
      </c>
      <c r="L130" s="60">
        <v>44000</v>
      </c>
    </row>
    <row r="131" spans="1:12" s="55" customFormat="1" ht="18" customHeight="1" x14ac:dyDescent="0.25">
      <c r="A131" s="14" t="s">
        <v>234</v>
      </c>
      <c r="B131" s="58" t="s">
        <v>1812</v>
      </c>
      <c r="C131" s="56" t="s">
        <v>2091</v>
      </c>
      <c r="D131" s="96">
        <v>39.06</v>
      </c>
      <c r="E131" s="95">
        <v>0.06</v>
      </c>
      <c r="F131" s="137">
        <f t="shared" ref="F131:F133" si="4">SUM(D131+E131)*1.2 + 35</f>
        <v>81.944000000000003</v>
      </c>
      <c r="G131" s="18" t="s">
        <v>2089</v>
      </c>
      <c r="H131" s="19" t="s">
        <v>27</v>
      </c>
      <c r="I131" s="59" t="s">
        <v>1815</v>
      </c>
      <c r="J131" s="19" t="s">
        <v>28</v>
      </c>
      <c r="K131" s="21" t="s">
        <v>2092</v>
      </c>
      <c r="L131" s="60">
        <v>38000</v>
      </c>
    </row>
    <row r="132" spans="1:12" s="55" customFormat="1" ht="18" customHeight="1" x14ac:dyDescent="0.25">
      <c r="A132" s="14" t="s">
        <v>234</v>
      </c>
      <c r="B132" s="58" t="s">
        <v>1812</v>
      </c>
      <c r="C132" s="56" t="s">
        <v>2093</v>
      </c>
      <c r="D132" s="96">
        <v>39.06</v>
      </c>
      <c r="E132" s="95">
        <v>0.06</v>
      </c>
      <c r="F132" s="137">
        <f t="shared" si="4"/>
        <v>81.944000000000003</v>
      </c>
      <c r="G132" s="18" t="s">
        <v>2089</v>
      </c>
      <c r="H132" s="19" t="s">
        <v>31</v>
      </c>
      <c r="I132" s="61" t="s">
        <v>1815</v>
      </c>
      <c r="J132" s="19" t="s">
        <v>32</v>
      </c>
      <c r="K132" s="21" t="s">
        <v>2092</v>
      </c>
      <c r="L132" s="60">
        <v>38000</v>
      </c>
    </row>
    <row r="133" spans="1:12" s="55" customFormat="1" ht="18" customHeight="1" x14ac:dyDescent="0.25">
      <c r="A133" s="14" t="s">
        <v>234</v>
      </c>
      <c r="B133" s="58" t="s">
        <v>1812</v>
      </c>
      <c r="C133" s="56" t="s">
        <v>2094</v>
      </c>
      <c r="D133" s="96">
        <v>39.06</v>
      </c>
      <c r="E133" s="95">
        <v>0.06</v>
      </c>
      <c r="F133" s="137">
        <f t="shared" si="4"/>
        <v>81.944000000000003</v>
      </c>
      <c r="G133" s="18" t="s">
        <v>2089</v>
      </c>
      <c r="H133" s="19" t="s">
        <v>36</v>
      </c>
      <c r="I133" s="62" t="s">
        <v>1815</v>
      </c>
      <c r="J133" s="19" t="s">
        <v>37</v>
      </c>
      <c r="K133" s="21" t="s">
        <v>2092</v>
      </c>
      <c r="L133" s="60">
        <v>38000</v>
      </c>
    </row>
    <row r="134" spans="1:12" s="55" customFormat="1" ht="18" customHeight="1" x14ac:dyDescent="0.25">
      <c r="A134" s="14" t="s">
        <v>234</v>
      </c>
      <c r="B134" s="58" t="s">
        <v>1812</v>
      </c>
      <c r="C134" s="56" t="s">
        <v>2095</v>
      </c>
      <c r="D134" s="96">
        <v>29.31</v>
      </c>
      <c r="E134" s="95">
        <v>0.06</v>
      </c>
      <c r="F134" s="137">
        <f>SUM(D134+E134)*1.2 + 25</f>
        <v>60.243999999999993</v>
      </c>
      <c r="G134" s="18" t="s">
        <v>2096</v>
      </c>
      <c r="H134" s="19" t="s">
        <v>21</v>
      </c>
      <c r="I134" s="63" t="s">
        <v>1815</v>
      </c>
      <c r="J134" s="19" t="s">
        <v>23</v>
      </c>
      <c r="K134" s="21" t="s">
        <v>2097</v>
      </c>
      <c r="L134" s="60">
        <v>36000</v>
      </c>
    </row>
    <row r="135" spans="1:12" s="55" customFormat="1" ht="18" customHeight="1" x14ac:dyDescent="0.25">
      <c r="A135" s="14" t="s">
        <v>234</v>
      </c>
      <c r="B135" s="58" t="s">
        <v>1812</v>
      </c>
      <c r="C135" s="56" t="s">
        <v>2098</v>
      </c>
      <c r="D135" s="96">
        <v>29.31</v>
      </c>
      <c r="E135" s="95">
        <v>0.06</v>
      </c>
      <c r="F135" s="137">
        <f t="shared" ref="F135:F137" si="5">SUM(D135+E135)*1.2 + 25</f>
        <v>60.243999999999993</v>
      </c>
      <c r="G135" s="18" t="s">
        <v>2096</v>
      </c>
      <c r="H135" s="19" t="s">
        <v>27</v>
      </c>
      <c r="I135" s="59" t="s">
        <v>1815</v>
      </c>
      <c r="J135" s="19" t="s">
        <v>28</v>
      </c>
      <c r="K135" s="21" t="s">
        <v>2097</v>
      </c>
      <c r="L135" s="60">
        <v>27000</v>
      </c>
    </row>
    <row r="136" spans="1:12" s="55" customFormat="1" ht="18" customHeight="1" x14ac:dyDescent="0.25">
      <c r="A136" s="14" t="s">
        <v>234</v>
      </c>
      <c r="B136" s="58" t="s">
        <v>1812</v>
      </c>
      <c r="C136" s="56" t="s">
        <v>2099</v>
      </c>
      <c r="D136" s="96">
        <v>29.31</v>
      </c>
      <c r="E136" s="95">
        <v>0.06</v>
      </c>
      <c r="F136" s="137">
        <f t="shared" si="5"/>
        <v>60.243999999999993</v>
      </c>
      <c r="G136" s="18" t="s">
        <v>2096</v>
      </c>
      <c r="H136" s="19" t="s">
        <v>31</v>
      </c>
      <c r="I136" s="61" t="s">
        <v>1815</v>
      </c>
      <c r="J136" s="19" t="s">
        <v>32</v>
      </c>
      <c r="K136" s="21" t="s">
        <v>2097</v>
      </c>
      <c r="L136" s="60">
        <v>27000</v>
      </c>
    </row>
    <row r="137" spans="1:12" s="55" customFormat="1" ht="18" customHeight="1" x14ac:dyDescent="0.25">
      <c r="A137" s="14" t="s">
        <v>234</v>
      </c>
      <c r="B137" s="58" t="s">
        <v>1812</v>
      </c>
      <c r="C137" s="56" t="s">
        <v>2100</v>
      </c>
      <c r="D137" s="96">
        <v>29.31</v>
      </c>
      <c r="E137" s="95">
        <v>0.06</v>
      </c>
      <c r="F137" s="137">
        <f t="shared" si="5"/>
        <v>60.243999999999993</v>
      </c>
      <c r="G137" s="18" t="s">
        <v>2096</v>
      </c>
      <c r="H137" s="19" t="s">
        <v>36</v>
      </c>
      <c r="I137" s="62" t="s">
        <v>1815</v>
      </c>
      <c r="J137" s="19" t="s">
        <v>37</v>
      </c>
      <c r="K137" s="21" t="s">
        <v>2097</v>
      </c>
      <c r="L137" s="60">
        <v>27000</v>
      </c>
    </row>
    <row r="138" spans="1:12" s="55" customFormat="1" ht="18" customHeight="1" x14ac:dyDescent="0.25">
      <c r="A138" s="14" t="s">
        <v>234</v>
      </c>
      <c r="B138" s="58" t="s">
        <v>1812</v>
      </c>
      <c r="C138" s="56" t="s">
        <v>2101</v>
      </c>
      <c r="D138" s="96">
        <v>10.06</v>
      </c>
      <c r="E138" s="95">
        <v>0.06</v>
      </c>
      <c r="F138" s="137">
        <f t="shared" ref="F138:F195" si="6">SUM(D138+E138)*1.2 + 20</f>
        <v>32.143999999999998</v>
      </c>
      <c r="G138" s="18" t="s">
        <v>2102</v>
      </c>
      <c r="H138" s="19" t="s">
        <v>21</v>
      </c>
      <c r="I138" s="63" t="s">
        <v>1815</v>
      </c>
      <c r="J138" s="19" t="s">
        <v>23</v>
      </c>
      <c r="K138" s="21" t="s">
        <v>2103</v>
      </c>
      <c r="L138" s="60">
        <v>15000</v>
      </c>
    </row>
    <row r="139" spans="1:12" s="55" customFormat="1" ht="18" customHeight="1" x14ac:dyDescent="0.25">
      <c r="A139" s="14" t="s">
        <v>234</v>
      </c>
      <c r="B139" s="58" t="s">
        <v>1812</v>
      </c>
      <c r="C139" s="56" t="s">
        <v>2104</v>
      </c>
      <c r="D139" s="96">
        <v>6.81</v>
      </c>
      <c r="E139" s="95">
        <v>0.06</v>
      </c>
      <c r="F139" s="137">
        <f t="shared" si="6"/>
        <v>28.244</v>
      </c>
      <c r="G139" s="18" t="s">
        <v>2105</v>
      </c>
      <c r="H139" s="19" t="s">
        <v>21</v>
      </c>
      <c r="I139" s="63" t="s">
        <v>1815</v>
      </c>
      <c r="J139" s="19" t="s">
        <v>23</v>
      </c>
      <c r="K139" s="21" t="s">
        <v>2106</v>
      </c>
      <c r="L139" s="60">
        <v>14600</v>
      </c>
    </row>
    <row r="140" spans="1:12" s="55" customFormat="1" ht="18" customHeight="1" x14ac:dyDescent="0.25">
      <c r="A140" s="14" t="s">
        <v>234</v>
      </c>
      <c r="B140" s="58" t="s">
        <v>1812</v>
      </c>
      <c r="C140" s="56" t="s">
        <v>2107</v>
      </c>
      <c r="D140" s="96">
        <v>19.959999999999997</v>
      </c>
      <c r="E140" s="95">
        <v>0.06</v>
      </c>
      <c r="F140" s="137">
        <f t="shared" si="6"/>
        <v>44.023999999999994</v>
      </c>
      <c r="G140" s="18" t="s">
        <v>2108</v>
      </c>
      <c r="H140" s="19" t="s">
        <v>21</v>
      </c>
      <c r="I140" s="63" t="s">
        <v>1815</v>
      </c>
      <c r="J140" s="19" t="s">
        <v>23</v>
      </c>
      <c r="K140" s="21" t="s">
        <v>2109</v>
      </c>
      <c r="L140" s="60">
        <v>23000</v>
      </c>
    </row>
    <row r="141" spans="1:12" s="55" customFormat="1" ht="18" customHeight="1" x14ac:dyDescent="0.25">
      <c r="A141" s="14" t="s">
        <v>234</v>
      </c>
      <c r="B141" s="58" t="s">
        <v>1812</v>
      </c>
      <c r="C141" s="56" t="s">
        <v>2110</v>
      </c>
      <c r="D141" s="96">
        <v>34.06</v>
      </c>
      <c r="E141" s="95">
        <v>0.06</v>
      </c>
      <c r="F141" s="137">
        <f>SUM(D141+E141)*1.2 + 30</f>
        <v>70.944000000000003</v>
      </c>
      <c r="G141" s="18" t="s">
        <v>2108</v>
      </c>
      <c r="H141" s="19" t="s">
        <v>27</v>
      </c>
      <c r="I141" s="59" t="s">
        <v>1815</v>
      </c>
      <c r="J141" s="19" t="s">
        <v>28</v>
      </c>
      <c r="K141" s="21" t="s">
        <v>2109</v>
      </c>
      <c r="L141" s="60">
        <v>19000</v>
      </c>
    </row>
    <row r="142" spans="1:12" s="55" customFormat="1" ht="18" customHeight="1" x14ac:dyDescent="0.25">
      <c r="A142" s="14" t="s">
        <v>234</v>
      </c>
      <c r="B142" s="58" t="s">
        <v>1812</v>
      </c>
      <c r="C142" s="56" t="s">
        <v>2111</v>
      </c>
      <c r="D142" s="96">
        <v>34.06</v>
      </c>
      <c r="E142" s="95">
        <v>0.06</v>
      </c>
      <c r="F142" s="137">
        <f t="shared" ref="F142:F143" si="7">SUM(D142+E142)*1.2 + 30</f>
        <v>70.944000000000003</v>
      </c>
      <c r="G142" s="18" t="s">
        <v>2108</v>
      </c>
      <c r="H142" s="19" t="s">
        <v>31</v>
      </c>
      <c r="I142" s="61" t="s">
        <v>1815</v>
      </c>
      <c r="J142" s="19" t="s">
        <v>32</v>
      </c>
      <c r="K142" s="21" t="s">
        <v>2109</v>
      </c>
      <c r="L142" s="60">
        <v>19000</v>
      </c>
    </row>
    <row r="143" spans="1:12" s="55" customFormat="1" ht="18" customHeight="1" x14ac:dyDescent="0.25">
      <c r="A143" s="14" t="s">
        <v>234</v>
      </c>
      <c r="B143" s="58" t="s">
        <v>1812</v>
      </c>
      <c r="C143" s="56" t="s">
        <v>2112</v>
      </c>
      <c r="D143" s="96">
        <v>34.06</v>
      </c>
      <c r="E143" s="95">
        <v>0.06</v>
      </c>
      <c r="F143" s="137">
        <f t="shared" si="7"/>
        <v>70.944000000000003</v>
      </c>
      <c r="G143" s="18" t="s">
        <v>2108</v>
      </c>
      <c r="H143" s="19" t="s">
        <v>36</v>
      </c>
      <c r="I143" s="62" t="s">
        <v>1815</v>
      </c>
      <c r="J143" s="19" t="s">
        <v>37</v>
      </c>
      <c r="K143" s="21" t="s">
        <v>2109</v>
      </c>
      <c r="L143" s="60">
        <v>19000</v>
      </c>
    </row>
    <row r="144" spans="1:12" s="55" customFormat="1" ht="18" customHeight="1" x14ac:dyDescent="0.25">
      <c r="A144" s="14" t="s">
        <v>234</v>
      </c>
      <c r="B144" s="58" t="s">
        <v>1812</v>
      </c>
      <c r="C144" s="56" t="s">
        <v>2113</v>
      </c>
      <c r="D144" s="96">
        <v>41.46</v>
      </c>
      <c r="E144" s="95">
        <v>0.06</v>
      </c>
      <c r="F144" s="137">
        <f>SUM(D144+E144)*1.2 + 40</f>
        <v>89.824000000000012</v>
      </c>
      <c r="G144" s="18" t="s">
        <v>2114</v>
      </c>
      <c r="H144" s="19" t="s">
        <v>21</v>
      </c>
      <c r="I144" s="63" t="s">
        <v>1815</v>
      </c>
      <c r="J144" s="19" t="s">
        <v>23</v>
      </c>
      <c r="K144" s="21" t="s">
        <v>2115</v>
      </c>
      <c r="L144" s="60">
        <v>56000</v>
      </c>
    </row>
    <row r="145" spans="1:12" s="55" customFormat="1" ht="18" customHeight="1" x14ac:dyDescent="0.25">
      <c r="A145" s="14" t="s">
        <v>234</v>
      </c>
      <c r="B145" s="58" t="s">
        <v>1812</v>
      </c>
      <c r="C145" s="56" t="s">
        <v>2116</v>
      </c>
      <c r="D145" s="96">
        <v>15.270000000000001</v>
      </c>
      <c r="E145" s="95">
        <v>0.06</v>
      </c>
      <c r="F145" s="137">
        <f t="shared" si="6"/>
        <v>38.396000000000001</v>
      </c>
      <c r="G145" s="18" t="s">
        <v>2117</v>
      </c>
      <c r="H145" s="19" t="s">
        <v>21</v>
      </c>
      <c r="I145" s="63" t="s">
        <v>1815</v>
      </c>
      <c r="J145" s="19" t="s">
        <v>23</v>
      </c>
      <c r="K145" s="21" t="s">
        <v>2118</v>
      </c>
      <c r="L145" s="60">
        <v>6500</v>
      </c>
    </row>
    <row r="146" spans="1:12" s="55" customFormat="1" ht="18" customHeight="1" x14ac:dyDescent="0.25">
      <c r="A146" s="14" t="s">
        <v>234</v>
      </c>
      <c r="B146" s="58" t="s">
        <v>1812</v>
      </c>
      <c r="C146" s="56" t="s">
        <v>2119</v>
      </c>
      <c r="D146" s="96">
        <v>7.26</v>
      </c>
      <c r="E146" s="95">
        <v>0.06</v>
      </c>
      <c r="F146" s="137">
        <f t="shared" si="6"/>
        <v>28.783999999999999</v>
      </c>
      <c r="G146" s="18" t="s">
        <v>2120</v>
      </c>
      <c r="H146" s="19" t="s">
        <v>21</v>
      </c>
      <c r="I146" s="63" t="s">
        <v>1815</v>
      </c>
      <c r="J146" s="19" t="s">
        <v>23</v>
      </c>
      <c r="K146" s="21" t="s">
        <v>2121</v>
      </c>
      <c r="L146" s="60">
        <v>3900</v>
      </c>
    </row>
    <row r="147" spans="1:12" s="55" customFormat="1" ht="18" customHeight="1" x14ac:dyDescent="0.25">
      <c r="A147" s="14" t="s">
        <v>234</v>
      </c>
      <c r="B147" s="58" t="s">
        <v>1812</v>
      </c>
      <c r="C147" s="56" t="s">
        <v>2122</v>
      </c>
      <c r="D147" s="96">
        <v>7.26</v>
      </c>
      <c r="E147" s="95">
        <v>0.06</v>
      </c>
      <c r="F147" s="137">
        <f t="shared" si="6"/>
        <v>28.783999999999999</v>
      </c>
      <c r="G147" s="18" t="s">
        <v>2123</v>
      </c>
      <c r="H147" s="19" t="s">
        <v>21</v>
      </c>
      <c r="I147" s="63" t="s">
        <v>1815</v>
      </c>
      <c r="J147" s="19" t="s">
        <v>23</v>
      </c>
      <c r="K147" s="21" t="s">
        <v>2124</v>
      </c>
      <c r="L147" s="60">
        <v>5300</v>
      </c>
    </row>
    <row r="148" spans="1:12" s="55" customFormat="1" ht="18" customHeight="1" x14ac:dyDescent="0.25">
      <c r="A148" s="46" t="s">
        <v>234</v>
      </c>
      <c r="B148" s="58" t="s">
        <v>1812</v>
      </c>
      <c r="C148" s="56" t="s">
        <v>2125</v>
      </c>
      <c r="D148" s="96">
        <v>42.96</v>
      </c>
      <c r="E148" s="95">
        <v>0.06</v>
      </c>
      <c r="F148" s="137">
        <f>SUM(D148+E148)*1.2 + 40</f>
        <v>91.623999999999995</v>
      </c>
      <c r="G148" s="18" t="s">
        <v>2126</v>
      </c>
      <c r="H148" s="19" t="s">
        <v>21</v>
      </c>
      <c r="I148" s="63" t="s">
        <v>1815</v>
      </c>
      <c r="J148" s="19" t="s">
        <v>23</v>
      </c>
      <c r="K148" s="65" t="s">
        <v>2127</v>
      </c>
      <c r="L148" s="60">
        <v>25000</v>
      </c>
    </row>
    <row r="149" spans="1:12" s="55" customFormat="1" ht="18" customHeight="1" x14ac:dyDescent="0.25">
      <c r="A149" s="46" t="s">
        <v>234</v>
      </c>
      <c r="B149" s="58" t="s">
        <v>1812</v>
      </c>
      <c r="C149" s="56" t="s">
        <v>2128</v>
      </c>
      <c r="D149" s="96">
        <v>40.56</v>
      </c>
      <c r="E149" s="95">
        <v>0.06</v>
      </c>
      <c r="F149" s="137">
        <f t="shared" ref="F149:F152" si="8">SUM(D149+E149)*1.2 + 40</f>
        <v>88.744</v>
      </c>
      <c r="G149" s="18" t="s">
        <v>2129</v>
      </c>
      <c r="H149" s="19" t="s">
        <v>21</v>
      </c>
      <c r="I149" s="63" t="s">
        <v>1815</v>
      </c>
      <c r="J149" s="19" t="s">
        <v>23</v>
      </c>
      <c r="K149" s="65" t="s">
        <v>2130</v>
      </c>
      <c r="L149" s="60">
        <v>12500</v>
      </c>
    </row>
    <row r="150" spans="1:12" s="55" customFormat="1" ht="18" customHeight="1" x14ac:dyDescent="0.25">
      <c r="A150" s="46" t="s">
        <v>234</v>
      </c>
      <c r="B150" s="58" t="s">
        <v>1812</v>
      </c>
      <c r="C150" s="56" t="s">
        <v>2131</v>
      </c>
      <c r="D150" s="96">
        <v>40.56</v>
      </c>
      <c r="E150" s="95">
        <v>0.06</v>
      </c>
      <c r="F150" s="137">
        <f t="shared" si="8"/>
        <v>88.744</v>
      </c>
      <c r="G150" s="18" t="s">
        <v>2132</v>
      </c>
      <c r="H150" s="19" t="s">
        <v>27</v>
      </c>
      <c r="I150" s="59" t="s">
        <v>1815</v>
      </c>
      <c r="J150" s="19" t="s">
        <v>28</v>
      </c>
      <c r="K150" s="65" t="s">
        <v>2130</v>
      </c>
      <c r="L150" s="60">
        <v>10000</v>
      </c>
    </row>
    <row r="151" spans="1:12" s="55" customFormat="1" ht="18" customHeight="1" x14ac:dyDescent="0.25">
      <c r="A151" s="46" t="s">
        <v>234</v>
      </c>
      <c r="B151" s="58" t="s">
        <v>1812</v>
      </c>
      <c r="C151" s="56" t="s">
        <v>2133</v>
      </c>
      <c r="D151" s="96">
        <v>40.56</v>
      </c>
      <c r="E151" s="95">
        <v>0.06</v>
      </c>
      <c r="F151" s="137">
        <f t="shared" si="8"/>
        <v>88.744</v>
      </c>
      <c r="G151" s="18" t="s">
        <v>2134</v>
      </c>
      <c r="H151" s="19" t="s">
        <v>31</v>
      </c>
      <c r="I151" s="61" t="s">
        <v>1815</v>
      </c>
      <c r="J151" s="19" t="s">
        <v>32</v>
      </c>
      <c r="K151" s="65" t="s">
        <v>2130</v>
      </c>
      <c r="L151" s="60">
        <v>10000</v>
      </c>
    </row>
    <row r="152" spans="1:12" s="55" customFormat="1" ht="18" customHeight="1" x14ac:dyDescent="0.25">
      <c r="A152" s="46" t="s">
        <v>234</v>
      </c>
      <c r="B152" s="58" t="s">
        <v>1812</v>
      </c>
      <c r="C152" s="56" t="s">
        <v>2135</v>
      </c>
      <c r="D152" s="96">
        <v>40.56</v>
      </c>
      <c r="E152" s="95">
        <v>0.06</v>
      </c>
      <c r="F152" s="137">
        <f t="shared" si="8"/>
        <v>88.744</v>
      </c>
      <c r="G152" s="18" t="s">
        <v>2136</v>
      </c>
      <c r="H152" s="19" t="s">
        <v>36</v>
      </c>
      <c r="I152" s="62" t="s">
        <v>1815</v>
      </c>
      <c r="J152" s="19" t="s">
        <v>37</v>
      </c>
      <c r="K152" s="65" t="s">
        <v>2130</v>
      </c>
      <c r="L152" s="60">
        <v>10000</v>
      </c>
    </row>
    <row r="153" spans="1:12" s="55" customFormat="1" ht="18" customHeight="1" x14ac:dyDescent="0.25">
      <c r="A153" s="46" t="s">
        <v>234</v>
      </c>
      <c r="B153" s="58" t="s">
        <v>1812</v>
      </c>
      <c r="C153" s="56" t="s">
        <v>2137</v>
      </c>
      <c r="D153" s="96">
        <v>32.86</v>
      </c>
      <c r="E153" s="95">
        <v>0.06</v>
      </c>
      <c r="F153" s="137">
        <f>SUM(D153+E153)*1.2 + 30</f>
        <v>69.503999999999991</v>
      </c>
      <c r="G153" s="18" t="s">
        <v>2138</v>
      </c>
      <c r="H153" s="19" t="s">
        <v>21</v>
      </c>
      <c r="I153" s="63" t="s">
        <v>1815</v>
      </c>
      <c r="J153" s="19" t="s">
        <v>23</v>
      </c>
      <c r="K153" s="65" t="s">
        <v>2139</v>
      </c>
      <c r="L153" s="60">
        <v>20000</v>
      </c>
    </row>
    <row r="154" spans="1:12" s="55" customFormat="1" ht="18" customHeight="1" x14ac:dyDescent="0.25">
      <c r="A154" s="46" t="s">
        <v>234</v>
      </c>
      <c r="B154" s="58" t="s">
        <v>1812</v>
      </c>
      <c r="C154" s="56" t="s">
        <v>2140</v>
      </c>
      <c r="D154" s="96">
        <v>15.270000000000001</v>
      </c>
      <c r="E154" s="95">
        <v>0.06</v>
      </c>
      <c r="F154" s="137">
        <f t="shared" si="6"/>
        <v>38.396000000000001</v>
      </c>
      <c r="G154" s="18" t="s">
        <v>2141</v>
      </c>
      <c r="H154" s="19" t="s">
        <v>21</v>
      </c>
      <c r="I154" s="63" t="s">
        <v>1815</v>
      </c>
      <c r="J154" s="19" t="s">
        <v>23</v>
      </c>
      <c r="K154" s="65" t="s">
        <v>2142</v>
      </c>
      <c r="L154" s="60">
        <v>2800</v>
      </c>
    </row>
    <row r="155" spans="1:12" s="55" customFormat="1" ht="18" customHeight="1" x14ac:dyDescent="0.25">
      <c r="A155" s="46" t="s">
        <v>234</v>
      </c>
      <c r="B155" s="58" t="s">
        <v>1812</v>
      </c>
      <c r="C155" s="56" t="s">
        <v>2143</v>
      </c>
      <c r="D155" s="96">
        <v>14.370000000000001</v>
      </c>
      <c r="E155" s="95">
        <v>0.06</v>
      </c>
      <c r="F155" s="137">
        <f t="shared" si="6"/>
        <v>37.316000000000003</v>
      </c>
      <c r="G155" s="18" t="s">
        <v>2144</v>
      </c>
      <c r="H155" s="19" t="s">
        <v>27</v>
      </c>
      <c r="I155" s="59" t="s">
        <v>1815</v>
      </c>
      <c r="J155" s="19" t="s">
        <v>28</v>
      </c>
      <c r="K155" s="65" t="s">
        <v>2142</v>
      </c>
      <c r="L155" s="60">
        <v>2200</v>
      </c>
    </row>
    <row r="156" spans="1:12" s="55" customFormat="1" ht="18" customHeight="1" x14ac:dyDescent="0.25">
      <c r="A156" s="46" t="s">
        <v>234</v>
      </c>
      <c r="B156" s="58" t="s">
        <v>1812</v>
      </c>
      <c r="C156" s="56" t="s">
        <v>2145</v>
      </c>
      <c r="D156" s="96">
        <v>14.370000000000001</v>
      </c>
      <c r="E156" s="95">
        <v>0.06</v>
      </c>
      <c r="F156" s="137">
        <f t="shared" si="6"/>
        <v>37.316000000000003</v>
      </c>
      <c r="G156" s="18" t="s">
        <v>2146</v>
      </c>
      <c r="H156" s="19" t="s">
        <v>31</v>
      </c>
      <c r="I156" s="61" t="s">
        <v>1815</v>
      </c>
      <c r="J156" s="19" t="s">
        <v>32</v>
      </c>
      <c r="K156" s="65" t="s">
        <v>2142</v>
      </c>
      <c r="L156" s="60">
        <v>2200</v>
      </c>
    </row>
    <row r="157" spans="1:12" s="55" customFormat="1" ht="18" customHeight="1" x14ac:dyDescent="0.25">
      <c r="A157" s="46" t="s">
        <v>234</v>
      </c>
      <c r="B157" s="58" t="s">
        <v>1812</v>
      </c>
      <c r="C157" s="56" t="s">
        <v>2147</v>
      </c>
      <c r="D157" s="96">
        <v>14.370000000000001</v>
      </c>
      <c r="E157" s="95">
        <v>0.06</v>
      </c>
      <c r="F157" s="137">
        <f t="shared" si="6"/>
        <v>37.316000000000003</v>
      </c>
      <c r="G157" s="18" t="s">
        <v>2148</v>
      </c>
      <c r="H157" s="19" t="s">
        <v>36</v>
      </c>
      <c r="I157" s="62" t="s">
        <v>1815</v>
      </c>
      <c r="J157" s="19" t="s">
        <v>37</v>
      </c>
      <c r="K157" s="65" t="s">
        <v>2142</v>
      </c>
      <c r="L157" s="60">
        <v>2200</v>
      </c>
    </row>
    <row r="158" spans="1:12" s="55" customFormat="1" ht="18" customHeight="1" x14ac:dyDescent="0.25">
      <c r="A158" s="46" t="s">
        <v>234</v>
      </c>
      <c r="B158" s="58" t="s">
        <v>1812</v>
      </c>
      <c r="C158" s="56" t="s">
        <v>2149</v>
      </c>
      <c r="D158" s="96">
        <v>20.759999999999998</v>
      </c>
      <c r="E158" s="95">
        <v>0.06</v>
      </c>
      <c r="F158" s="137">
        <f t="shared" si="6"/>
        <v>44.983999999999995</v>
      </c>
      <c r="G158" s="18" t="s">
        <v>2150</v>
      </c>
      <c r="H158" s="19" t="s">
        <v>21</v>
      </c>
      <c r="I158" s="63" t="s">
        <v>1815</v>
      </c>
      <c r="J158" s="19" t="s">
        <v>23</v>
      </c>
      <c r="K158" s="65" t="s">
        <v>2151</v>
      </c>
      <c r="L158" s="60">
        <v>6300</v>
      </c>
    </row>
    <row r="159" spans="1:12" s="55" customFormat="1" ht="18" customHeight="1" x14ac:dyDescent="0.25">
      <c r="A159" s="46" t="s">
        <v>234</v>
      </c>
      <c r="B159" s="58" t="s">
        <v>1812</v>
      </c>
      <c r="C159" s="56" t="s">
        <v>2152</v>
      </c>
      <c r="D159" s="96">
        <v>20.759999999999998</v>
      </c>
      <c r="E159" s="95">
        <v>0.06</v>
      </c>
      <c r="F159" s="137">
        <f t="shared" si="6"/>
        <v>44.983999999999995</v>
      </c>
      <c r="G159" s="18" t="s">
        <v>2153</v>
      </c>
      <c r="H159" s="19" t="s">
        <v>27</v>
      </c>
      <c r="I159" s="59" t="s">
        <v>1815</v>
      </c>
      <c r="J159" s="19" t="s">
        <v>28</v>
      </c>
      <c r="K159" s="65" t="s">
        <v>2151</v>
      </c>
      <c r="L159" s="60">
        <v>5000</v>
      </c>
    </row>
    <row r="160" spans="1:12" s="55" customFormat="1" ht="18" customHeight="1" x14ac:dyDescent="0.25">
      <c r="A160" s="46" t="s">
        <v>234</v>
      </c>
      <c r="B160" s="58" t="s">
        <v>1812</v>
      </c>
      <c r="C160" s="56" t="s">
        <v>2154</v>
      </c>
      <c r="D160" s="96">
        <v>20.759999999999998</v>
      </c>
      <c r="E160" s="95">
        <v>0.06</v>
      </c>
      <c r="F160" s="137">
        <f t="shared" si="6"/>
        <v>44.983999999999995</v>
      </c>
      <c r="G160" s="18" t="s">
        <v>2155</v>
      </c>
      <c r="H160" s="19" t="s">
        <v>31</v>
      </c>
      <c r="I160" s="61" t="s">
        <v>1815</v>
      </c>
      <c r="J160" s="19" t="s">
        <v>32</v>
      </c>
      <c r="K160" s="65" t="s">
        <v>2151</v>
      </c>
      <c r="L160" s="60">
        <v>5000</v>
      </c>
    </row>
    <row r="161" spans="1:12" s="55" customFormat="1" ht="18" customHeight="1" x14ac:dyDescent="0.25">
      <c r="A161" s="46" t="s">
        <v>234</v>
      </c>
      <c r="B161" s="58" t="s">
        <v>1812</v>
      </c>
      <c r="C161" s="56" t="s">
        <v>2156</v>
      </c>
      <c r="D161" s="96">
        <v>20.759999999999998</v>
      </c>
      <c r="E161" s="95">
        <v>0.06</v>
      </c>
      <c r="F161" s="137">
        <f t="shared" si="6"/>
        <v>44.983999999999995</v>
      </c>
      <c r="G161" s="18" t="s">
        <v>2157</v>
      </c>
      <c r="H161" s="19" t="s">
        <v>36</v>
      </c>
      <c r="I161" s="62" t="s">
        <v>1815</v>
      </c>
      <c r="J161" s="19" t="s">
        <v>37</v>
      </c>
      <c r="K161" s="65" t="s">
        <v>2151</v>
      </c>
      <c r="L161" s="60">
        <v>5000</v>
      </c>
    </row>
    <row r="162" spans="1:12" s="55" customFormat="1" ht="18" customHeight="1" x14ac:dyDescent="0.25">
      <c r="A162" s="46" t="s">
        <v>234</v>
      </c>
      <c r="B162" s="66" t="s">
        <v>1812</v>
      </c>
      <c r="C162" s="56" t="s">
        <v>2158</v>
      </c>
      <c r="D162" s="96">
        <v>20.49</v>
      </c>
      <c r="E162" s="95">
        <v>0.06</v>
      </c>
      <c r="F162" s="137">
        <f t="shared" si="6"/>
        <v>44.66</v>
      </c>
      <c r="G162" s="18" t="s">
        <v>2159</v>
      </c>
      <c r="H162" s="19" t="s">
        <v>21</v>
      </c>
      <c r="I162" s="63" t="s">
        <v>1815</v>
      </c>
      <c r="J162" s="19" t="s">
        <v>23</v>
      </c>
      <c r="K162" s="65" t="s">
        <v>2160</v>
      </c>
      <c r="L162" s="60">
        <v>4000</v>
      </c>
    </row>
    <row r="163" spans="1:12" s="55" customFormat="1" ht="18" customHeight="1" x14ac:dyDescent="0.25">
      <c r="A163" s="46" t="s">
        <v>234</v>
      </c>
      <c r="B163" s="58" t="s">
        <v>1812</v>
      </c>
      <c r="C163" s="56" t="s">
        <v>2161</v>
      </c>
      <c r="D163" s="96">
        <v>17.07</v>
      </c>
      <c r="E163" s="95">
        <v>0.06</v>
      </c>
      <c r="F163" s="137">
        <f t="shared" si="6"/>
        <v>40.555999999999997</v>
      </c>
      <c r="G163" s="18" t="s">
        <v>2162</v>
      </c>
      <c r="H163" s="19" t="s">
        <v>21</v>
      </c>
      <c r="I163" s="63" t="s">
        <v>1815</v>
      </c>
      <c r="J163" s="19" t="s">
        <v>23</v>
      </c>
      <c r="K163" s="65" t="s">
        <v>2163</v>
      </c>
      <c r="L163" s="60">
        <v>9200</v>
      </c>
    </row>
    <row r="164" spans="1:12" s="55" customFormat="1" ht="18" customHeight="1" x14ac:dyDescent="0.25">
      <c r="A164" s="46" t="s">
        <v>234</v>
      </c>
      <c r="B164" s="58" t="s">
        <v>1812</v>
      </c>
      <c r="C164" s="56" t="s">
        <v>2164</v>
      </c>
      <c r="D164" s="96">
        <v>13.74</v>
      </c>
      <c r="E164" s="95">
        <v>0.06</v>
      </c>
      <c r="F164" s="137">
        <f t="shared" si="6"/>
        <v>36.56</v>
      </c>
      <c r="G164" s="18" t="s">
        <v>2165</v>
      </c>
      <c r="H164" s="19" t="s">
        <v>21</v>
      </c>
      <c r="I164" s="63" t="s">
        <v>1815</v>
      </c>
      <c r="J164" s="19" t="s">
        <v>23</v>
      </c>
      <c r="K164" s="65" t="s">
        <v>2166</v>
      </c>
      <c r="L164" s="60">
        <v>3100</v>
      </c>
    </row>
    <row r="165" spans="1:12" s="55" customFormat="1" ht="18" customHeight="1" x14ac:dyDescent="0.25">
      <c r="A165" s="46" t="s">
        <v>234</v>
      </c>
      <c r="B165" s="58" t="s">
        <v>1812</v>
      </c>
      <c r="C165" s="56" t="s">
        <v>2167</v>
      </c>
      <c r="D165" s="96">
        <v>13.74</v>
      </c>
      <c r="E165" s="95">
        <v>0.06</v>
      </c>
      <c r="F165" s="137">
        <f t="shared" si="6"/>
        <v>36.56</v>
      </c>
      <c r="G165" s="18" t="s">
        <v>2168</v>
      </c>
      <c r="H165" s="19" t="s">
        <v>27</v>
      </c>
      <c r="I165" s="59" t="s">
        <v>1815</v>
      </c>
      <c r="J165" s="19" t="s">
        <v>28</v>
      </c>
      <c r="K165" s="65" t="s">
        <v>2166</v>
      </c>
      <c r="L165" s="60">
        <v>2300</v>
      </c>
    </row>
    <row r="166" spans="1:12" s="55" customFormat="1" ht="18" customHeight="1" x14ac:dyDescent="0.25">
      <c r="A166" s="46" t="s">
        <v>234</v>
      </c>
      <c r="B166" s="58" t="s">
        <v>1812</v>
      </c>
      <c r="C166" s="56" t="s">
        <v>2169</v>
      </c>
      <c r="D166" s="96">
        <v>13.74</v>
      </c>
      <c r="E166" s="95">
        <v>0.06</v>
      </c>
      <c r="F166" s="137">
        <f t="shared" si="6"/>
        <v>36.56</v>
      </c>
      <c r="G166" s="18" t="s">
        <v>2170</v>
      </c>
      <c r="H166" s="19" t="s">
        <v>31</v>
      </c>
      <c r="I166" s="61" t="s">
        <v>1815</v>
      </c>
      <c r="J166" s="19" t="s">
        <v>32</v>
      </c>
      <c r="K166" s="65" t="s">
        <v>2166</v>
      </c>
      <c r="L166" s="60">
        <v>2300</v>
      </c>
    </row>
    <row r="167" spans="1:12" s="55" customFormat="1" ht="18" customHeight="1" x14ac:dyDescent="0.25">
      <c r="A167" s="46" t="s">
        <v>234</v>
      </c>
      <c r="B167" s="58" t="s">
        <v>1812</v>
      </c>
      <c r="C167" s="56" t="s">
        <v>2171</v>
      </c>
      <c r="D167" s="96">
        <v>13.74</v>
      </c>
      <c r="E167" s="95">
        <v>0.06</v>
      </c>
      <c r="F167" s="137">
        <f t="shared" si="6"/>
        <v>36.56</v>
      </c>
      <c r="G167" s="18" t="s">
        <v>2172</v>
      </c>
      <c r="H167" s="19" t="s">
        <v>36</v>
      </c>
      <c r="I167" s="62" t="s">
        <v>1815</v>
      </c>
      <c r="J167" s="19" t="s">
        <v>37</v>
      </c>
      <c r="K167" s="65" t="s">
        <v>2166</v>
      </c>
      <c r="L167" s="60">
        <v>2300</v>
      </c>
    </row>
    <row r="168" spans="1:12" s="55" customFormat="1" ht="18" customHeight="1" x14ac:dyDescent="0.2">
      <c r="A168" s="14" t="s">
        <v>534</v>
      </c>
      <c r="B168" s="58" t="s">
        <v>1812</v>
      </c>
      <c r="C168" s="56" t="s">
        <v>2173</v>
      </c>
      <c r="D168" s="96">
        <v>8.9700000000000006</v>
      </c>
      <c r="E168" s="95">
        <v>0.06</v>
      </c>
      <c r="F168" s="137">
        <f t="shared" si="6"/>
        <v>30.835999999999999</v>
      </c>
      <c r="G168" s="18">
        <v>59310961</v>
      </c>
      <c r="H168" s="19" t="s">
        <v>21</v>
      </c>
      <c r="I168" s="63" t="s">
        <v>1815</v>
      </c>
      <c r="J168" s="19" t="s">
        <v>23</v>
      </c>
      <c r="K168" s="65" t="s">
        <v>2174</v>
      </c>
      <c r="L168" s="60">
        <v>2500</v>
      </c>
    </row>
    <row r="169" spans="1:12" s="55" customFormat="1" ht="18" customHeight="1" x14ac:dyDescent="0.2">
      <c r="A169" s="14" t="s">
        <v>534</v>
      </c>
      <c r="B169" s="58" t="s">
        <v>1812</v>
      </c>
      <c r="C169" s="56" t="s">
        <v>2175</v>
      </c>
      <c r="D169" s="96">
        <v>10.41</v>
      </c>
      <c r="E169" s="95">
        <v>0.06</v>
      </c>
      <c r="F169" s="137">
        <f t="shared" si="6"/>
        <v>32.564</v>
      </c>
      <c r="G169" s="18">
        <v>59311108</v>
      </c>
      <c r="H169" s="19" t="s">
        <v>21</v>
      </c>
      <c r="I169" s="63" t="s">
        <v>1815</v>
      </c>
      <c r="J169" s="19" t="s">
        <v>23</v>
      </c>
      <c r="K169" s="65" t="s">
        <v>2176</v>
      </c>
      <c r="L169" s="60">
        <v>1500</v>
      </c>
    </row>
    <row r="170" spans="1:12" s="55" customFormat="1" ht="18" customHeight="1" x14ac:dyDescent="0.2">
      <c r="A170" s="14" t="s">
        <v>534</v>
      </c>
      <c r="B170" s="58" t="s">
        <v>1812</v>
      </c>
      <c r="C170" s="56" t="s">
        <v>2177</v>
      </c>
      <c r="D170" s="96">
        <v>15.270000000000001</v>
      </c>
      <c r="E170" s="95">
        <v>0.06</v>
      </c>
      <c r="F170" s="137">
        <f t="shared" si="6"/>
        <v>38.396000000000001</v>
      </c>
      <c r="G170" s="18">
        <v>59310493</v>
      </c>
      <c r="H170" s="19" t="s">
        <v>21</v>
      </c>
      <c r="I170" s="63" t="s">
        <v>1815</v>
      </c>
      <c r="J170" s="19" t="s">
        <v>23</v>
      </c>
      <c r="K170" s="65" t="s">
        <v>2178</v>
      </c>
      <c r="L170" s="60">
        <v>2000</v>
      </c>
    </row>
    <row r="171" spans="1:12" s="55" customFormat="1" ht="18" customHeight="1" x14ac:dyDescent="0.2">
      <c r="A171" s="14" t="s">
        <v>534</v>
      </c>
      <c r="B171" s="58" t="s">
        <v>1812</v>
      </c>
      <c r="C171" s="56" t="s">
        <v>2179</v>
      </c>
      <c r="D171" s="96">
        <v>19.66</v>
      </c>
      <c r="E171" s="95">
        <v>0.06</v>
      </c>
      <c r="F171" s="137">
        <f t="shared" si="6"/>
        <v>43.664000000000001</v>
      </c>
      <c r="G171" s="18">
        <v>59310494</v>
      </c>
      <c r="H171" s="19" t="s">
        <v>27</v>
      </c>
      <c r="I171" s="59" t="s">
        <v>1815</v>
      </c>
      <c r="J171" s="19" t="s">
        <v>28</v>
      </c>
      <c r="K171" s="65" t="s">
        <v>2180</v>
      </c>
      <c r="L171" s="60">
        <v>2000</v>
      </c>
    </row>
    <row r="172" spans="1:12" s="55" customFormat="1" ht="18" customHeight="1" x14ac:dyDescent="0.2">
      <c r="A172" s="14" t="s">
        <v>534</v>
      </c>
      <c r="B172" s="58" t="s">
        <v>1812</v>
      </c>
      <c r="C172" s="56" t="s">
        <v>2181</v>
      </c>
      <c r="D172" s="96">
        <v>17.7</v>
      </c>
      <c r="E172" s="95">
        <v>0.06</v>
      </c>
      <c r="F172" s="137">
        <f t="shared" si="6"/>
        <v>41.311999999999998</v>
      </c>
      <c r="G172" s="18">
        <v>59310495</v>
      </c>
      <c r="H172" s="19" t="s">
        <v>31</v>
      </c>
      <c r="I172" s="61" t="s">
        <v>1815</v>
      </c>
      <c r="J172" s="19" t="s">
        <v>32</v>
      </c>
      <c r="K172" s="65" t="s">
        <v>2180</v>
      </c>
      <c r="L172" s="60">
        <v>2000</v>
      </c>
    </row>
    <row r="173" spans="1:12" s="55" customFormat="1" ht="18" customHeight="1" x14ac:dyDescent="0.2">
      <c r="A173" s="14" t="s">
        <v>534</v>
      </c>
      <c r="B173" s="58" t="s">
        <v>1812</v>
      </c>
      <c r="C173" s="56" t="s">
        <v>2182</v>
      </c>
      <c r="D173" s="96">
        <v>17.7</v>
      </c>
      <c r="E173" s="95">
        <v>0.06</v>
      </c>
      <c r="F173" s="137">
        <f t="shared" si="6"/>
        <v>41.311999999999998</v>
      </c>
      <c r="G173" s="18">
        <v>59310496</v>
      </c>
      <c r="H173" s="19" t="s">
        <v>36</v>
      </c>
      <c r="I173" s="62" t="s">
        <v>1815</v>
      </c>
      <c r="J173" s="19" t="s">
        <v>37</v>
      </c>
      <c r="K173" s="65" t="s">
        <v>2180</v>
      </c>
      <c r="L173" s="60">
        <v>2000</v>
      </c>
    </row>
    <row r="174" spans="1:12" s="55" customFormat="1" ht="18" customHeight="1" x14ac:dyDescent="0.2">
      <c r="A174" s="14" t="s">
        <v>534</v>
      </c>
      <c r="B174" s="58" t="s">
        <v>1812</v>
      </c>
      <c r="C174" s="56" t="s">
        <v>2183</v>
      </c>
      <c r="D174" s="96">
        <v>4.47</v>
      </c>
      <c r="E174" s="95">
        <v>0.06</v>
      </c>
      <c r="F174" s="137">
        <f t="shared" si="6"/>
        <v>25.436</v>
      </c>
      <c r="G174" s="18">
        <v>59311016</v>
      </c>
      <c r="H174" s="19" t="s">
        <v>21</v>
      </c>
      <c r="I174" s="63" t="s">
        <v>1815</v>
      </c>
      <c r="J174" s="19" t="s">
        <v>23</v>
      </c>
      <c r="K174" s="65" t="s">
        <v>2184</v>
      </c>
      <c r="L174" s="60">
        <v>2000</v>
      </c>
    </row>
    <row r="175" spans="1:12" s="55" customFormat="1" ht="18" customHeight="1" x14ac:dyDescent="0.2">
      <c r="A175" s="14" t="s">
        <v>534</v>
      </c>
      <c r="B175" s="58" t="s">
        <v>1812</v>
      </c>
      <c r="C175" s="56" t="s">
        <v>2185</v>
      </c>
      <c r="D175" s="96">
        <v>4.47</v>
      </c>
      <c r="E175" s="95">
        <v>0.06</v>
      </c>
      <c r="F175" s="137">
        <f t="shared" si="6"/>
        <v>25.436</v>
      </c>
      <c r="G175" s="18">
        <v>59311017</v>
      </c>
      <c r="H175" s="19" t="s">
        <v>27</v>
      </c>
      <c r="I175" s="59" t="s">
        <v>1815</v>
      </c>
      <c r="J175" s="19" t="s">
        <v>28</v>
      </c>
      <c r="K175" s="65" t="s">
        <v>2186</v>
      </c>
      <c r="L175" s="60">
        <v>1400</v>
      </c>
    </row>
    <row r="176" spans="1:12" s="55" customFormat="1" ht="18" customHeight="1" x14ac:dyDescent="0.2">
      <c r="A176" s="14" t="s">
        <v>534</v>
      </c>
      <c r="B176" s="58" t="s">
        <v>1812</v>
      </c>
      <c r="C176" s="56" t="s">
        <v>2187</v>
      </c>
      <c r="D176" s="96">
        <v>4.47</v>
      </c>
      <c r="E176" s="95">
        <v>0.06</v>
      </c>
      <c r="F176" s="137">
        <f t="shared" si="6"/>
        <v>25.436</v>
      </c>
      <c r="G176" s="18">
        <v>59311018</v>
      </c>
      <c r="H176" s="19" t="s">
        <v>31</v>
      </c>
      <c r="I176" s="61" t="s">
        <v>1815</v>
      </c>
      <c r="J176" s="19" t="s">
        <v>32</v>
      </c>
      <c r="K176" s="65" t="s">
        <v>2180</v>
      </c>
      <c r="L176" s="60">
        <v>1400</v>
      </c>
    </row>
    <row r="177" spans="1:12" s="55" customFormat="1" ht="18" customHeight="1" x14ac:dyDescent="0.2">
      <c r="A177" s="14" t="s">
        <v>534</v>
      </c>
      <c r="B177" s="58" t="s">
        <v>1812</v>
      </c>
      <c r="C177" s="56" t="s">
        <v>2188</v>
      </c>
      <c r="D177" s="96">
        <v>4.47</v>
      </c>
      <c r="E177" s="95">
        <v>0.06</v>
      </c>
      <c r="F177" s="137">
        <f t="shared" si="6"/>
        <v>25.436</v>
      </c>
      <c r="G177" s="18">
        <v>59311019</v>
      </c>
      <c r="H177" s="19" t="s">
        <v>36</v>
      </c>
      <c r="I177" s="62" t="s">
        <v>1815</v>
      </c>
      <c r="J177" s="19" t="s">
        <v>37</v>
      </c>
      <c r="K177" s="65" t="s">
        <v>2186</v>
      </c>
      <c r="L177" s="60">
        <v>1400</v>
      </c>
    </row>
    <row r="178" spans="1:12" s="55" customFormat="1" ht="18" customHeight="1" x14ac:dyDescent="0.2">
      <c r="A178" s="14" t="s">
        <v>534</v>
      </c>
      <c r="B178" s="58" t="s">
        <v>1812</v>
      </c>
      <c r="C178" s="56" t="s">
        <v>2189</v>
      </c>
      <c r="D178" s="96">
        <v>11.67</v>
      </c>
      <c r="E178" s="95">
        <v>0.06</v>
      </c>
      <c r="F178" s="137">
        <f t="shared" si="6"/>
        <v>34.076000000000001</v>
      </c>
      <c r="G178" s="18">
        <v>59311109</v>
      </c>
      <c r="H178" s="19" t="s">
        <v>21</v>
      </c>
      <c r="I178" s="63" t="s">
        <v>1815</v>
      </c>
      <c r="J178" s="19" t="s">
        <v>23</v>
      </c>
      <c r="K178" s="65" t="s">
        <v>2190</v>
      </c>
      <c r="L178" s="60">
        <v>2500</v>
      </c>
    </row>
    <row r="179" spans="1:12" s="55" customFormat="1" ht="18" customHeight="1" x14ac:dyDescent="0.2">
      <c r="A179" s="14" t="s">
        <v>534</v>
      </c>
      <c r="B179" s="58" t="s">
        <v>1812</v>
      </c>
      <c r="C179" s="56" t="s">
        <v>2191</v>
      </c>
      <c r="D179" s="96">
        <v>4.1099999999999994</v>
      </c>
      <c r="E179" s="95">
        <v>0.06</v>
      </c>
      <c r="F179" s="137">
        <f t="shared" si="6"/>
        <v>25.003999999999998</v>
      </c>
      <c r="G179" s="18">
        <v>59310258</v>
      </c>
      <c r="H179" s="19" t="s">
        <v>21</v>
      </c>
      <c r="I179" s="63" t="s">
        <v>1815</v>
      </c>
      <c r="J179" s="19" t="s">
        <v>23</v>
      </c>
      <c r="K179" s="65" t="s">
        <v>2192</v>
      </c>
      <c r="L179" s="60">
        <v>2000</v>
      </c>
    </row>
    <row r="180" spans="1:12" s="55" customFormat="1" ht="18" customHeight="1" x14ac:dyDescent="0.2">
      <c r="A180" s="14" t="s">
        <v>534</v>
      </c>
      <c r="B180" s="58" t="s">
        <v>1812</v>
      </c>
      <c r="C180" s="56" t="s">
        <v>2193</v>
      </c>
      <c r="D180" s="96">
        <v>3.3000000000000003</v>
      </c>
      <c r="E180" s="95">
        <v>0.06</v>
      </c>
      <c r="F180" s="137">
        <f t="shared" si="6"/>
        <v>24.032</v>
      </c>
      <c r="G180" s="18">
        <v>59310259</v>
      </c>
      <c r="H180" s="19" t="s">
        <v>27</v>
      </c>
      <c r="I180" s="59" t="s">
        <v>1815</v>
      </c>
      <c r="J180" s="19" t="s">
        <v>28</v>
      </c>
      <c r="K180" s="65" t="s">
        <v>2192</v>
      </c>
      <c r="L180" s="60">
        <v>2000</v>
      </c>
    </row>
    <row r="181" spans="1:12" s="55" customFormat="1" ht="18" customHeight="1" x14ac:dyDescent="0.2">
      <c r="A181" s="14" t="s">
        <v>534</v>
      </c>
      <c r="B181" s="58" t="s">
        <v>1812</v>
      </c>
      <c r="C181" s="56" t="s">
        <v>2194</v>
      </c>
      <c r="D181" s="96">
        <v>3.66</v>
      </c>
      <c r="E181" s="95">
        <v>0.06</v>
      </c>
      <c r="F181" s="137">
        <f t="shared" si="6"/>
        <v>24.463999999999999</v>
      </c>
      <c r="G181" s="18">
        <v>59310261</v>
      </c>
      <c r="H181" s="19" t="s">
        <v>31</v>
      </c>
      <c r="I181" s="61" t="s">
        <v>1815</v>
      </c>
      <c r="J181" s="19" t="s">
        <v>32</v>
      </c>
      <c r="K181" s="65" t="s">
        <v>2192</v>
      </c>
      <c r="L181" s="60">
        <v>2000</v>
      </c>
    </row>
    <row r="182" spans="1:12" s="55" customFormat="1" ht="18" customHeight="1" x14ac:dyDescent="0.2">
      <c r="A182" s="14" t="s">
        <v>534</v>
      </c>
      <c r="B182" s="58" t="s">
        <v>1812</v>
      </c>
      <c r="C182" s="56" t="s">
        <v>2195</v>
      </c>
      <c r="D182" s="96">
        <v>3.3000000000000003</v>
      </c>
      <c r="E182" s="95">
        <v>0.06</v>
      </c>
      <c r="F182" s="137">
        <f t="shared" si="6"/>
        <v>24.032</v>
      </c>
      <c r="G182" s="18">
        <v>59310260</v>
      </c>
      <c r="H182" s="19" t="s">
        <v>36</v>
      </c>
      <c r="I182" s="62" t="s">
        <v>1815</v>
      </c>
      <c r="J182" s="19" t="s">
        <v>37</v>
      </c>
      <c r="K182" s="65" t="s">
        <v>2192</v>
      </c>
      <c r="L182" s="60">
        <v>2000</v>
      </c>
    </row>
    <row r="183" spans="1:12" s="55" customFormat="1" ht="18" customHeight="1" x14ac:dyDescent="0.2">
      <c r="A183" s="14" t="s">
        <v>534</v>
      </c>
      <c r="B183" s="58" t="s">
        <v>1812</v>
      </c>
      <c r="C183" s="56" t="s">
        <v>2196</v>
      </c>
      <c r="D183" s="96">
        <v>5.3699999999999992</v>
      </c>
      <c r="E183" s="95">
        <v>0.06</v>
      </c>
      <c r="F183" s="137">
        <f t="shared" si="6"/>
        <v>26.515999999999998</v>
      </c>
      <c r="G183" s="18">
        <v>59311130</v>
      </c>
      <c r="H183" s="19" t="s">
        <v>21</v>
      </c>
      <c r="I183" s="63" t="s">
        <v>1815</v>
      </c>
      <c r="J183" s="19" t="s">
        <v>23</v>
      </c>
      <c r="K183" s="65" t="s">
        <v>2197</v>
      </c>
      <c r="L183" s="60">
        <v>1250</v>
      </c>
    </row>
    <row r="184" spans="1:12" s="55" customFormat="1" ht="18" customHeight="1" x14ac:dyDescent="0.2">
      <c r="A184" s="14" t="s">
        <v>534</v>
      </c>
      <c r="B184" s="58" t="s">
        <v>1812</v>
      </c>
      <c r="C184" s="56" t="s">
        <v>2198</v>
      </c>
      <c r="D184" s="96">
        <v>5.9099999999999993</v>
      </c>
      <c r="E184" s="95">
        <v>0.06</v>
      </c>
      <c r="F184" s="137">
        <f t="shared" si="6"/>
        <v>27.163999999999998</v>
      </c>
      <c r="G184" s="18">
        <v>59311129</v>
      </c>
      <c r="H184" s="19" t="s">
        <v>27</v>
      </c>
      <c r="I184" s="59" t="s">
        <v>1815</v>
      </c>
      <c r="J184" s="19" t="s">
        <v>28</v>
      </c>
      <c r="K184" s="65" t="s">
        <v>2197</v>
      </c>
      <c r="L184" s="60">
        <v>1000</v>
      </c>
    </row>
    <row r="185" spans="1:12" s="55" customFormat="1" ht="18" customHeight="1" x14ac:dyDescent="0.2">
      <c r="A185" s="14" t="s">
        <v>534</v>
      </c>
      <c r="B185" s="58" t="s">
        <v>1812</v>
      </c>
      <c r="C185" s="56" t="s">
        <v>2199</v>
      </c>
      <c r="D185" s="96">
        <v>5.9099999999999993</v>
      </c>
      <c r="E185" s="95">
        <v>0.06</v>
      </c>
      <c r="F185" s="137">
        <f t="shared" si="6"/>
        <v>27.163999999999998</v>
      </c>
      <c r="G185" s="18">
        <v>59311128</v>
      </c>
      <c r="H185" s="19" t="s">
        <v>31</v>
      </c>
      <c r="I185" s="61" t="s">
        <v>1815</v>
      </c>
      <c r="J185" s="19" t="s">
        <v>32</v>
      </c>
      <c r="K185" s="65" t="s">
        <v>2197</v>
      </c>
      <c r="L185" s="60">
        <v>1000</v>
      </c>
    </row>
    <row r="186" spans="1:12" s="55" customFormat="1" ht="18" customHeight="1" x14ac:dyDescent="0.2">
      <c r="A186" s="14" t="s">
        <v>534</v>
      </c>
      <c r="B186" s="58" t="s">
        <v>1812</v>
      </c>
      <c r="C186" s="56" t="s">
        <v>2200</v>
      </c>
      <c r="D186" s="96">
        <v>5.9099999999999993</v>
      </c>
      <c r="E186" s="95">
        <v>0.06</v>
      </c>
      <c r="F186" s="137">
        <f t="shared" si="6"/>
        <v>27.163999999999998</v>
      </c>
      <c r="G186" s="18">
        <v>59311131</v>
      </c>
      <c r="H186" s="19" t="s">
        <v>36</v>
      </c>
      <c r="I186" s="62" t="s">
        <v>1815</v>
      </c>
      <c r="J186" s="19" t="s">
        <v>37</v>
      </c>
      <c r="K186" s="65" t="s">
        <v>2197</v>
      </c>
      <c r="L186" s="60">
        <v>1000</v>
      </c>
    </row>
    <row r="187" spans="1:12" s="55" customFormat="1" ht="18" customHeight="1" x14ac:dyDescent="0.2">
      <c r="A187" s="14" t="s">
        <v>534</v>
      </c>
      <c r="B187" s="58" t="s">
        <v>1812</v>
      </c>
      <c r="C187" s="56" t="s">
        <v>2201</v>
      </c>
      <c r="D187" s="96">
        <v>12.66</v>
      </c>
      <c r="E187" s="95">
        <v>0.06</v>
      </c>
      <c r="F187" s="137">
        <f t="shared" si="6"/>
        <v>35.263999999999996</v>
      </c>
      <c r="G187" s="18">
        <v>59310240</v>
      </c>
      <c r="H187" s="19" t="s">
        <v>21</v>
      </c>
      <c r="I187" s="63" t="s">
        <v>1815</v>
      </c>
      <c r="J187" s="19" t="s">
        <v>23</v>
      </c>
      <c r="K187" s="65" t="s">
        <v>2202</v>
      </c>
      <c r="L187" s="60">
        <v>6000</v>
      </c>
    </row>
    <row r="188" spans="1:12" s="55" customFormat="1" ht="18" customHeight="1" x14ac:dyDescent="0.2">
      <c r="A188" s="14" t="s">
        <v>534</v>
      </c>
      <c r="B188" s="58" t="s">
        <v>1812</v>
      </c>
      <c r="C188" s="56" t="s">
        <v>2203</v>
      </c>
      <c r="D188" s="96">
        <v>10.56</v>
      </c>
      <c r="E188" s="95">
        <v>0.06</v>
      </c>
      <c r="F188" s="137">
        <f t="shared" si="6"/>
        <v>32.744</v>
      </c>
      <c r="G188" s="18">
        <v>59310153</v>
      </c>
      <c r="H188" s="19" t="s">
        <v>21</v>
      </c>
      <c r="I188" s="63" t="s">
        <v>1815</v>
      </c>
      <c r="J188" s="19" t="s">
        <v>23</v>
      </c>
      <c r="K188" s="65" t="s">
        <v>2204</v>
      </c>
      <c r="L188" s="60">
        <v>5000</v>
      </c>
    </row>
    <row r="189" spans="1:12" s="55" customFormat="1" ht="18" customHeight="1" x14ac:dyDescent="0.2">
      <c r="A189" s="14" t="s">
        <v>534</v>
      </c>
      <c r="B189" s="58" t="s">
        <v>1812</v>
      </c>
      <c r="C189" s="56" t="s">
        <v>2205</v>
      </c>
      <c r="D189" s="96">
        <v>4.5599999999999996</v>
      </c>
      <c r="E189" s="95">
        <v>0.06</v>
      </c>
      <c r="F189" s="137">
        <f t="shared" si="6"/>
        <v>25.543999999999997</v>
      </c>
      <c r="G189" s="18">
        <v>59310312</v>
      </c>
      <c r="H189" s="19" t="s">
        <v>21</v>
      </c>
      <c r="I189" s="63" t="s">
        <v>1815</v>
      </c>
      <c r="J189" s="19" t="s">
        <v>23</v>
      </c>
      <c r="K189" s="65" t="s">
        <v>2180</v>
      </c>
      <c r="L189" s="60">
        <v>2500</v>
      </c>
    </row>
    <row r="190" spans="1:12" s="55" customFormat="1" ht="18" customHeight="1" x14ac:dyDescent="0.25">
      <c r="A190" s="14" t="s">
        <v>534</v>
      </c>
      <c r="B190" s="58" t="s">
        <v>1812</v>
      </c>
      <c r="C190" s="56" t="s">
        <v>2206</v>
      </c>
      <c r="D190" s="96">
        <v>3.84</v>
      </c>
      <c r="E190" s="95">
        <v>0.06</v>
      </c>
      <c r="F190" s="137">
        <f t="shared" si="6"/>
        <v>24.68</v>
      </c>
      <c r="G190" s="18">
        <v>59310313</v>
      </c>
      <c r="H190" s="19" t="s">
        <v>27</v>
      </c>
      <c r="I190" s="59" t="s">
        <v>1815</v>
      </c>
      <c r="J190" s="19" t="s">
        <v>28</v>
      </c>
      <c r="K190" s="21" t="s">
        <v>2180</v>
      </c>
      <c r="L190" s="60">
        <v>2500</v>
      </c>
    </row>
    <row r="191" spans="1:12" s="55" customFormat="1" ht="18" customHeight="1" x14ac:dyDescent="0.25">
      <c r="A191" s="14" t="s">
        <v>534</v>
      </c>
      <c r="B191" s="58" t="s">
        <v>1812</v>
      </c>
      <c r="C191" s="56" t="s">
        <v>2207</v>
      </c>
      <c r="D191" s="96">
        <v>3.84</v>
      </c>
      <c r="E191" s="95">
        <v>0.06</v>
      </c>
      <c r="F191" s="137">
        <f t="shared" si="6"/>
        <v>24.68</v>
      </c>
      <c r="G191" s="18">
        <v>59310314</v>
      </c>
      <c r="H191" s="19" t="s">
        <v>31</v>
      </c>
      <c r="I191" s="61" t="s">
        <v>1815</v>
      </c>
      <c r="J191" s="19" t="s">
        <v>32</v>
      </c>
      <c r="K191" s="21" t="s">
        <v>2180</v>
      </c>
      <c r="L191" s="60">
        <v>2500</v>
      </c>
    </row>
    <row r="192" spans="1:12" s="55" customFormat="1" ht="18" customHeight="1" x14ac:dyDescent="0.25">
      <c r="A192" s="14" t="s">
        <v>534</v>
      </c>
      <c r="B192" s="58" t="s">
        <v>1812</v>
      </c>
      <c r="C192" s="56" t="s">
        <v>2208</v>
      </c>
      <c r="D192" s="96">
        <v>3.84</v>
      </c>
      <c r="E192" s="95">
        <v>0.06</v>
      </c>
      <c r="F192" s="137">
        <f t="shared" si="6"/>
        <v>24.68</v>
      </c>
      <c r="G192" s="18">
        <v>59310315</v>
      </c>
      <c r="H192" s="19" t="s">
        <v>36</v>
      </c>
      <c r="I192" s="62" t="s">
        <v>1815</v>
      </c>
      <c r="J192" s="19" t="s">
        <v>37</v>
      </c>
      <c r="K192" s="21" t="s">
        <v>2180</v>
      </c>
      <c r="L192" s="60">
        <v>2500</v>
      </c>
    </row>
    <row r="193" spans="1:12" s="55" customFormat="1" ht="18" customHeight="1" x14ac:dyDescent="0.25">
      <c r="A193" s="14" t="s">
        <v>534</v>
      </c>
      <c r="B193" s="58" t="s">
        <v>1812</v>
      </c>
      <c r="C193" s="56" t="s">
        <v>2209</v>
      </c>
      <c r="D193" s="96">
        <v>4.47</v>
      </c>
      <c r="E193" s="95">
        <v>0.06</v>
      </c>
      <c r="F193" s="137">
        <f t="shared" si="6"/>
        <v>25.436</v>
      </c>
      <c r="G193" s="18">
        <v>59311040</v>
      </c>
      <c r="H193" s="19" t="s">
        <v>21</v>
      </c>
      <c r="I193" s="63" t="s">
        <v>1815</v>
      </c>
      <c r="J193" s="19" t="s">
        <v>23</v>
      </c>
      <c r="K193" s="21" t="s">
        <v>2210</v>
      </c>
      <c r="L193" s="60">
        <v>3000</v>
      </c>
    </row>
    <row r="194" spans="1:12" s="55" customFormat="1" ht="18" customHeight="1" x14ac:dyDescent="0.25">
      <c r="A194" s="14" t="s">
        <v>534</v>
      </c>
      <c r="B194" s="58" t="s">
        <v>1812</v>
      </c>
      <c r="C194" s="56" t="s">
        <v>2211</v>
      </c>
      <c r="D194" s="96">
        <v>4.96</v>
      </c>
      <c r="E194" s="95">
        <v>0.06</v>
      </c>
      <c r="F194" s="137">
        <f t="shared" si="6"/>
        <v>26.024000000000001</v>
      </c>
      <c r="G194" s="18">
        <v>59311041</v>
      </c>
      <c r="H194" s="19" t="s">
        <v>27</v>
      </c>
      <c r="I194" s="59" t="s">
        <v>1815</v>
      </c>
      <c r="J194" s="19" t="s">
        <v>28</v>
      </c>
      <c r="K194" s="21" t="s">
        <v>2210</v>
      </c>
      <c r="L194" s="60">
        <v>2500</v>
      </c>
    </row>
    <row r="195" spans="1:12" s="55" customFormat="1" ht="18" customHeight="1" x14ac:dyDescent="0.25">
      <c r="A195" s="14" t="s">
        <v>534</v>
      </c>
      <c r="B195" s="58" t="s">
        <v>1812</v>
      </c>
      <c r="C195" s="56" t="s">
        <v>2212</v>
      </c>
      <c r="D195" s="96">
        <v>4.96</v>
      </c>
      <c r="E195" s="95">
        <v>0.06</v>
      </c>
      <c r="F195" s="137">
        <f t="shared" si="6"/>
        <v>26.024000000000001</v>
      </c>
      <c r="G195" s="18">
        <v>59311033</v>
      </c>
      <c r="H195" s="19" t="s">
        <v>31</v>
      </c>
      <c r="I195" s="61" t="s">
        <v>1815</v>
      </c>
      <c r="J195" s="19" t="s">
        <v>32</v>
      </c>
      <c r="K195" s="21" t="s">
        <v>2210</v>
      </c>
      <c r="L195" s="60">
        <v>2500</v>
      </c>
    </row>
    <row r="196" spans="1:12" s="55" customFormat="1" ht="18" customHeight="1" x14ac:dyDescent="0.25">
      <c r="A196" s="14" t="s">
        <v>534</v>
      </c>
      <c r="B196" s="58" t="s">
        <v>1812</v>
      </c>
      <c r="C196" s="56" t="s">
        <v>2213</v>
      </c>
      <c r="D196" s="96">
        <v>4.47</v>
      </c>
      <c r="E196" s="95">
        <v>0.06</v>
      </c>
      <c r="F196" s="137">
        <f t="shared" ref="F196:F259" si="9">SUM(D196+E196)*1.2 + 20</f>
        <v>25.436</v>
      </c>
      <c r="G196" s="18">
        <v>59311037</v>
      </c>
      <c r="H196" s="19" t="s">
        <v>36</v>
      </c>
      <c r="I196" s="62" t="s">
        <v>1815</v>
      </c>
      <c r="J196" s="19" t="s">
        <v>37</v>
      </c>
      <c r="K196" s="21" t="s">
        <v>2210</v>
      </c>
      <c r="L196" s="60">
        <v>2500</v>
      </c>
    </row>
    <row r="197" spans="1:12" s="55" customFormat="1" ht="18" customHeight="1" x14ac:dyDescent="0.25">
      <c r="A197" s="14" t="s">
        <v>534</v>
      </c>
      <c r="B197" s="58" t="s">
        <v>1812</v>
      </c>
      <c r="C197" s="56" t="s">
        <v>2214</v>
      </c>
      <c r="D197" s="96">
        <v>20.959999999999997</v>
      </c>
      <c r="E197" s="95">
        <v>0.06</v>
      </c>
      <c r="F197" s="137">
        <f t="shared" si="9"/>
        <v>45.22399999999999</v>
      </c>
      <c r="G197" s="18" t="s">
        <v>2215</v>
      </c>
      <c r="H197" s="19" t="s">
        <v>21</v>
      </c>
      <c r="I197" s="63" t="s">
        <v>1815</v>
      </c>
      <c r="J197" s="19" t="s">
        <v>23</v>
      </c>
      <c r="K197" s="21" t="s">
        <v>2216</v>
      </c>
      <c r="L197" s="60">
        <v>3500</v>
      </c>
    </row>
    <row r="198" spans="1:12" s="55" customFormat="1" ht="18" customHeight="1" x14ac:dyDescent="0.25">
      <c r="A198" s="14" t="s">
        <v>534</v>
      </c>
      <c r="B198" s="58" t="s">
        <v>1812</v>
      </c>
      <c r="C198" s="56" t="s">
        <v>2217</v>
      </c>
      <c r="D198" s="96">
        <v>23.369999999999997</v>
      </c>
      <c r="E198" s="95">
        <v>0.06</v>
      </c>
      <c r="F198" s="137">
        <f>SUM(D198+E198)*1.2 + 22</f>
        <v>50.116</v>
      </c>
      <c r="G198" s="18">
        <v>59310334</v>
      </c>
      <c r="H198" s="19" t="s">
        <v>21</v>
      </c>
      <c r="I198" s="63" t="s">
        <v>1815</v>
      </c>
      <c r="J198" s="19" t="s">
        <v>23</v>
      </c>
      <c r="K198" s="21" t="s">
        <v>2218</v>
      </c>
      <c r="L198" s="60">
        <v>6000</v>
      </c>
    </row>
    <row r="199" spans="1:12" s="55" customFormat="1" ht="18" customHeight="1" x14ac:dyDescent="0.25">
      <c r="A199" s="14" t="s">
        <v>534</v>
      </c>
      <c r="B199" s="58" t="s">
        <v>1812</v>
      </c>
      <c r="C199" s="56" t="s">
        <v>2219</v>
      </c>
      <c r="D199" s="96">
        <v>14.370000000000001</v>
      </c>
      <c r="E199" s="95">
        <v>0.06</v>
      </c>
      <c r="F199" s="137">
        <f t="shared" si="9"/>
        <v>37.316000000000003</v>
      </c>
      <c r="G199" s="18">
        <v>59310329</v>
      </c>
      <c r="H199" s="19" t="s">
        <v>21</v>
      </c>
      <c r="I199" s="63" t="s">
        <v>1815</v>
      </c>
      <c r="J199" s="19" t="s">
        <v>23</v>
      </c>
      <c r="K199" s="21" t="s">
        <v>2220</v>
      </c>
      <c r="L199" s="60">
        <v>6000</v>
      </c>
    </row>
    <row r="200" spans="1:12" s="55" customFormat="1" ht="18" customHeight="1" x14ac:dyDescent="0.25">
      <c r="A200" s="14" t="s">
        <v>534</v>
      </c>
      <c r="B200" s="58" t="s">
        <v>1812</v>
      </c>
      <c r="C200" s="56" t="s">
        <v>2221</v>
      </c>
      <c r="D200" s="96">
        <v>22.47</v>
      </c>
      <c r="E200" s="95">
        <v>0.06</v>
      </c>
      <c r="F200" s="137">
        <f>SUM(D200+E200)*1.2 + 22</f>
        <v>49.036000000000001</v>
      </c>
      <c r="G200" s="18" t="s">
        <v>2222</v>
      </c>
      <c r="H200" s="19" t="s">
        <v>21</v>
      </c>
      <c r="I200" s="63" t="s">
        <v>1815</v>
      </c>
      <c r="J200" s="19" t="s">
        <v>23</v>
      </c>
      <c r="K200" s="21" t="s">
        <v>2223</v>
      </c>
      <c r="L200" s="60">
        <v>2500</v>
      </c>
    </row>
    <row r="201" spans="1:12" s="55" customFormat="1" ht="18" customHeight="1" x14ac:dyDescent="0.25">
      <c r="A201" s="14" t="s">
        <v>534</v>
      </c>
      <c r="B201" s="58" t="s">
        <v>1812</v>
      </c>
      <c r="C201" s="56" t="s">
        <v>2224</v>
      </c>
      <c r="D201" s="96">
        <v>31.47</v>
      </c>
      <c r="E201" s="95">
        <v>0.06</v>
      </c>
      <c r="F201" s="137">
        <f>SUM(D201+E201)*1.2 + 30</f>
        <v>67.835999999999999</v>
      </c>
      <c r="G201" s="18" t="s">
        <v>2225</v>
      </c>
      <c r="H201" s="19" t="s">
        <v>21</v>
      </c>
      <c r="I201" s="63" t="s">
        <v>1815</v>
      </c>
      <c r="J201" s="19" t="s">
        <v>23</v>
      </c>
      <c r="K201" s="21" t="s">
        <v>2223</v>
      </c>
      <c r="L201" s="60">
        <v>8500</v>
      </c>
    </row>
    <row r="202" spans="1:12" s="55" customFormat="1" ht="18" customHeight="1" x14ac:dyDescent="0.25">
      <c r="A202" s="14" t="s">
        <v>534</v>
      </c>
      <c r="B202" s="58" t="s">
        <v>1812</v>
      </c>
      <c r="C202" s="56" t="s">
        <v>2226</v>
      </c>
      <c r="D202" s="96">
        <v>22.56</v>
      </c>
      <c r="E202" s="95">
        <v>0.06</v>
      </c>
      <c r="F202" s="137">
        <f>SUM(D202+E202)*1.2 + 22</f>
        <v>49.143999999999991</v>
      </c>
      <c r="G202" s="18" t="s">
        <v>2227</v>
      </c>
      <c r="H202" s="19" t="s">
        <v>21</v>
      </c>
      <c r="I202" s="63" t="s">
        <v>1815</v>
      </c>
      <c r="J202" s="19" t="s">
        <v>23</v>
      </c>
      <c r="K202" s="21" t="s">
        <v>2228</v>
      </c>
      <c r="L202" s="60">
        <v>10000</v>
      </c>
    </row>
    <row r="203" spans="1:12" s="55" customFormat="1" ht="18" customHeight="1" x14ac:dyDescent="0.25">
      <c r="A203" s="14" t="s">
        <v>534</v>
      </c>
      <c r="B203" s="58" t="s">
        <v>1812</v>
      </c>
      <c r="C203" s="56" t="s">
        <v>2229</v>
      </c>
      <c r="D203" s="96">
        <v>7.17</v>
      </c>
      <c r="E203" s="95">
        <v>0.06</v>
      </c>
      <c r="F203" s="137">
        <f t="shared" si="9"/>
        <v>28.675999999999998</v>
      </c>
      <c r="G203" s="18" t="s">
        <v>2230</v>
      </c>
      <c r="H203" s="19" t="s">
        <v>21</v>
      </c>
      <c r="I203" s="63" t="s">
        <v>1815</v>
      </c>
      <c r="J203" s="19" t="s">
        <v>23</v>
      </c>
      <c r="K203" s="21" t="s">
        <v>2231</v>
      </c>
      <c r="L203" s="60">
        <v>6000</v>
      </c>
    </row>
    <row r="204" spans="1:12" s="55" customFormat="1" ht="18" customHeight="1" x14ac:dyDescent="0.25">
      <c r="A204" s="14" t="s">
        <v>534</v>
      </c>
      <c r="B204" s="58" t="s">
        <v>1812</v>
      </c>
      <c r="C204" s="56" t="s">
        <v>2232</v>
      </c>
      <c r="D204" s="96">
        <v>7.17</v>
      </c>
      <c r="E204" s="95">
        <v>0.06</v>
      </c>
      <c r="F204" s="137">
        <f t="shared" si="9"/>
        <v>28.675999999999998</v>
      </c>
      <c r="G204" s="18" t="s">
        <v>2233</v>
      </c>
      <c r="H204" s="19" t="s">
        <v>27</v>
      </c>
      <c r="I204" s="59" t="s">
        <v>1815</v>
      </c>
      <c r="J204" s="19" t="s">
        <v>28</v>
      </c>
      <c r="K204" s="21" t="s">
        <v>2231</v>
      </c>
      <c r="L204" s="60">
        <v>4000</v>
      </c>
    </row>
    <row r="205" spans="1:12" s="55" customFormat="1" ht="18" customHeight="1" x14ac:dyDescent="0.25">
      <c r="A205" s="14" t="s">
        <v>534</v>
      </c>
      <c r="B205" s="58" t="s">
        <v>1812</v>
      </c>
      <c r="C205" s="56" t="s">
        <v>2234</v>
      </c>
      <c r="D205" s="96">
        <v>7.17</v>
      </c>
      <c r="E205" s="95">
        <v>0.06</v>
      </c>
      <c r="F205" s="137">
        <f t="shared" si="9"/>
        <v>28.675999999999998</v>
      </c>
      <c r="G205" s="18" t="s">
        <v>2235</v>
      </c>
      <c r="H205" s="19" t="s">
        <v>31</v>
      </c>
      <c r="I205" s="61" t="s">
        <v>1815</v>
      </c>
      <c r="J205" s="19" t="s">
        <v>32</v>
      </c>
      <c r="K205" s="21" t="s">
        <v>2231</v>
      </c>
      <c r="L205" s="60">
        <v>4000</v>
      </c>
    </row>
    <row r="206" spans="1:12" s="55" customFormat="1" ht="18" customHeight="1" x14ac:dyDescent="0.25">
      <c r="A206" s="14" t="s">
        <v>534</v>
      </c>
      <c r="B206" s="58" t="s">
        <v>1812</v>
      </c>
      <c r="C206" s="56" t="s">
        <v>2236</v>
      </c>
      <c r="D206" s="96">
        <v>7.17</v>
      </c>
      <c r="E206" s="95">
        <v>0.06</v>
      </c>
      <c r="F206" s="137">
        <f t="shared" si="9"/>
        <v>28.675999999999998</v>
      </c>
      <c r="G206" s="18" t="s">
        <v>2237</v>
      </c>
      <c r="H206" s="19" t="s">
        <v>36</v>
      </c>
      <c r="I206" s="62" t="s">
        <v>1815</v>
      </c>
      <c r="J206" s="19" t="s">
        <v>37</v>
      </c>
      <c r="K206" s="21" t="s">
        <v>2231</v>
      </c>
      <c r="L206" s="60">
        <v>4000</v>
      </c>
    </row>
    <row r="207" spans="1:12" s="55" customFormat="1" ht="18" customHeight="1" x14ac:dyDescent="0.25">
      <c r="A207" s="14" t="s">
        <v>534</v>
      </c>
      <c r="B207" s="58" t="s">
        <v>1812</v>
      </c>
      <c r="C207" s="56" t="s">
        <v>2238</v>
      </c>
      <c r="D207" s="96">
        <v>8.9600000000000009</v>
      </c>
      <c r="E207" s="95">
        <v>0.06</v>
      </c>
      <c r="F207" s="137">
        <f t="shared" si="9"/>
        <v>30.824000000000002</v>
      </c>
      <c r="G207" s="18" t="s">
        <v>2239</v>
      </c>
      <c r="H207" s="19" t="s">
        <v>21</v>
      </c>
      <c r="I207" s="63" t="s">
        <v>1815</v>
      </c>
      <c r="J207" s="19" t="s">
        <v>23</v>
      </c>
      <c r="K207" s="21" t="s">
        <v>2240</v>
      </c>
      <c r="L207" s="60">
        <v>6000</v>
      </c>
    </row>
    <row r="208" spans="1:12" s="55" customFormat="1" ht="18" customHeight="1" x14ac:dyDescent="0.25">
      <c r="A208" s="14" t="s">
        <v>534</v>
      </c>
      <c r="B208" s="58" t="s">
        <v>1812</v>
      </c>
      <c r="C208" s="56" t="s">
        <v>2241</v>
      </c>
      <c r="D208" s="96">
        <v>10.96</v>
      </c>
      <c r="E208" s="95">
        <v>0.06</v>
      </c>
      <c r="F208" s="137">
        <f t="shared" si="9"/>
        <v>33.224000000000004</v>
      </c>
      <c r="G208" s="18">
        <v>59310155</v>
      </c>
      <c r="H208" s="19" t="s">
        <v>27</v>
      </c>
      <c r="I208" s="59" t="s">
        <v>1815</v>
      </c>
      <c r="J208" s="19" t="s">
        <v>28</v>
      </c>
      <c r="K208" s="21" t="s">
        <v>2242</v>
      </c>
      <c r="L208" s="60">
        <v>2000</v>
      </c>
    </row>
    <row r="209" spans="1:12" s="55" customFormat="1" ht="18" customHeight="1" x14ac:dyDescent="0.25">
      <c r="A209" s="14" t="s">
        <v>534</v>
      </c>
      <c r="B209" s="58" t="s">
        <v>1812</v>
      </c>
      <c r="C209" s="56" t="s">
        <v>2243</v>
      </c>
      <c r="D209" s="96">
        <v>10.96</v>
      </c>
      <c r="E209" s="95">
        <v>0.06</v>
      </c>
      <c r="F209" s="137">
        <f t="shared" si="9"/>
        <v>33.224000000000004</v>
      </c>
      <c r="G209" s="18">
        <v>59310156</v>
      </c>
      <c r="H209" s="19" t="s">
        <v>31</v>
      </c>
      <c r="I209" s="61" t="s">
        <v>1815</v>
      </c>
      <c r="J209" s="19" t="s">
        <v>32</v>
      </c>
      <c r="K209" s="21" t="s">
        <v>2242</v>
      </c>
      <c r="L209" s="60">
        <v>2000</v>
      </c>
    </row>
    <row r="210" spans="1:12" s="55" customFormat="1" ht="18" customHeight="1" x14ac:dyDescent="0.25">
      <c r="A210" s="14" t="s">
        <v>534</v>
      </c>
      <c r="B210" s="58" t="s">
        <v>1812</v>
      </c>
      <c r="C210" s="56" t="s">
        <v>2244</v>
      </c>
      <c r="D210" s="96">
        <v>10.96</v>
      </c>
      <c r="E210" s="95">
        <v>0.06</v>
      </c>
      <c r="F210" s="137">
        <f t="shared" si="9"/>
        <v>33.224000000000004</v>
      </c>
      <c r="G210" s="18">
        <v>59310157</v>
      </c>
      <c r="H210" s="19" t="s">
        <v>36</v>
      </c>
      <c r="I210" s="62" t="s">
        <v>1815</v>
      </c>
      <c r="J210" s="19" t="s">
        <v>37</v>
      </c>
      <c r="K210" s="21" t="s">
        <v>2242</v>
      </c>
      <c r="L210" s="60">
        <v>2000</v>
      </c>
    </row>
    <row r="211" spans="1:12" s="55" customFormat="1" ht="18" customHeight="1" x14ac:dyDescent="0.25">
      <c r="A211" s="14" t="s">
        <v>534</v>
      </c>
      <c r="B211" s="58" t="s">
        <v>1812</v>
      </c>
      <c r="C211" s="56" t="s">
        <v>2245</v>
      </c>
      <c r="D211" s="96">
        <v>8.5200000000000014</v>
      </c>
      <c r="E211" s="95">
        <v>0.06</v>
      </c>
      <c r="F211" s="137">
        <f t="shared" si="9"/>
        <v>30.295999999999999</v>
      </c>
      <c r="G211" s="18" t="s">
        <v>2246</v>
      </c>
      <c r="H211" s="19" t="s">
        <v>21</v>
      </c>
      <c r="I211" s="63" t="s">
        <v>1815</v>
      </c>
      <c r="J211" s="19" t="s">
        <v>23</v>
      </c>
      <c r="K211" s="21" t="s">
        <v>2247</v>
      </c>
      <c r="L211" s="60">
        <v>2600</v>
      </c>
    </row>
    <row r="212" spans="1:12" s="55" customFormat="1" ht="18" customHeight="1" x14ac:dyDescent="0.25">
      <c r="A212" s="14" t="s">
        <v>534</v>
      </c>
      <c r="B212" s="58" t="s">
        <v>1819</v>
      </c>
      <c r="C212" s="56" t="s">
        <v>2248</v>
      </c>
      <c r="D212" s="96">
        <v>15.360000000000001</v>
      </c>
      <c r="E212" s="95">
        <v>0.06</v>
      </c>
      <c r="F212" s="137">
        <f t="shared" si="9"/>
        <v>38.504000000000005</v>
      </c>
      <c r="G212" s="18" t="s">
        <v>2249</v>
      </c>
      <c r="H212" s="19" t="s">
        <v>21</v>
      </c>
      <c r="I212" s="63" t="s">
        <v>1815</v>
      </c>
      <c r="J212" s="19" t="s">
        <v>23</v>
      </c>
      <c r="K212" s="21" t="s">
        <v>2247</v>
      </c>
      <c r="L212" s="60">
        <v>12000</v>
      </c>
    </row>
    <row r="213" spans="1:12" s="55" customFormat="1" ht="18" customHeight="1" x14ac:dyDescent="0.25">
      <c r="A213" s="14" t="s">
        <v>534</v>
      </c>
      <c r="B213" s="58" t="s">
        <v>1812</v>
      </c>
      <c r="C213" s="56" t="s">
        <v>2250</v>
      </c>
      <c r="D213" s="96">
        <v>12.57</v>
      </c>
      <c r="E213" s="95">
        <v>0.06</v>
      </c>
      <c r="F213" s="137">
        <f t="shared" si="9"/>
        <v>35.155999999999999</v>
      </c>
      <c r="G213" s="18" t="s">
        <v>2251</v>
      </c>
      <c r="H213" s="19" t="s">
        <v>21</v>
      </c>
      <c r="I213" s="63" t="s">
        <v>1815</v>
      </c>
      <c r="J213" s="19" t="s">
        <v>23</v>
      </c>
      <c r="K213" s="21" t="s">
        <v>2252</v>
      </c>
      <c r="L213" s="60">
        <v>4000</v>
      </c>
    </row>
    <row r="214" spans="1:12" s="55" customFormat="1" ht="18" customHeight="1" x14ac:dyDescent="0.25">
      <c r="A214" s="14" t="s">
        <v>534</v>
      </c>
      <c r="B214" s="58" t="s">
        <v>1812</v>
      </c>
      <c r="C214" s="56" t="s">
        <v>2253</v>
      </c>
      <c r="D214" s="96">
        <v>13.56</v>
      </c>
      <c r="E214" s="95">
        <v>0.06</v>
      </c>
      <c r="F214" s="137">
        <f t="shared" si="9"/>
        <v>36.344000000000001</v>
      </c>
      <c r="G214" s="18" t="s">
        <v>2254</v>
      </c>
      <c r="H214" s="19" t="s">
        <v>27</v>
      </c>
      <c r="I214" s="59" t="s">
        <v>1815</v>
      </c>
      <c r="J214" s="19" t="s">
        <v>28</v>
      </c>
      <c r="K214" s="21" t="s">
        <v>2255</v>
      </c>
      <c r="L214" s="60">
        <v>4000</v>
      </c>
    </row>
    <row r="215" spans="1:12" s="55" customFormat="1" ht="18" customHeight="1" x14ac:dyDescent="0.25">
      <c r="A215" s="14" t="s">
        <v>534</v>
      </c>
      <c r="B215" s="58" t="s">
        <v>1812</v>
      </c>
      <c r="C215" s="56" t="s">
        <v>2256</v>
      </c>
      <c r="D215" s="96">
        <v>12.21</v>
      </c>
      <c r="E215" s="95">
        <v>0.06</v>
      </c>
      <c r="F215" s="137">
        <f t="shared" si="9"/>
        <v>34.724000000000004</v>
      </c>
      <c r="G215" s="18" t="s">
        <v>2257</v>
      </c>
      <c r="H215" s="19" t="s">
        <v>31</v>
      </c>
      <c r="I215" s="61" t="s">
        <v>1815</v>
      </c>
      <c r="J215" s="19" t="s">
        <v>32</v>
      </c>
      <c r="K215" s="21" t="s">
        <v>2255</v>
      </c>
      <c r="L215" s="60">
        <v>4000</v>
      </c>
    </row>
    <row r="216" spans="1:12" s="55" customFormat="1" ht="18" customHeight="1" x14ac:dyDescent="0.25">
      <c r="A216" s="14" t="s">
        <v>534</v>
      </c>
      <c r="B216" s="58" t="s">
        <v>1812</v>
      </c>
      <c r="C216" s="56" t="s">
        <v>2258</v>
      </c>
      <c r="D216" s="96">
        <v>12.21</v>
      </c>
      <c r="E216" s="95">
        <v>0.06</v>
      </c>
      <c r="F216" s="137">
        <f t="shared" si="9"/>
        <v>34.724000000000004</v>
      </c>
      <c r="G216" s="18" t="s">
        <v>2259</v>
      </c>
      <c r="H216" s="19" t="s">
        <v>36</v>
      </c>
      <c r="I216" s="62" t="s">
        <v>1815</v>
      </c>
      <c r="J216" s="19" t="s">
        <v>37</v>
      </c>
      <c r="K216" s="21" t="s">
        <v>2255</v>
      </c>
      <c r="L216" s="60">
        <v>4000</v>
      </c>
    </row>
    <row r="217" spans="1:12" s="55" customFormat="1" ht="18" customHeight="1" x14ac:dyDescent="0.25">
      <c r="A217" s="14" t="s">
        <v>534</v>
      </c>
      <c r="B217" s="58" t="s">
        <v>1812</v>
      </c>
      <c r="C217" s="56" t="s">
        <v>2260</v>
      </c>
      <c r="D217" s="96">
        <v>34.260000000000005</v>
      </c>
      <c r="E217" s="95">
        <v>0.06</v>
      </c>
      <c r="F217" s="137">
        <f>SUM(D217+E217)*1.2 + 30</f>
        <v>71.183999999999997</v>
      </c>
      <c r="G217" s="18" t="s">
        <v>2261</v>
      </c>
      <c r="H217" s="19" t="s">
        <v>21</v>
      </c>
      <c r="I217" s="63" t="s">
        <v>1815</v>
      </c>
      <c r="J217" s="19" t="s">
        <v>23</v>
      </c>
      <c r="K217" s="21" t="s">
        <v>2262</v>
      </c>
      <c r="L217" s="60">
        <v>8000</v>
      </c>
    </row>
    <row r="218" spans="1:12" s="55" customFormat="1" ht="18" customHeight="1" x14ac:dyDescent="0.25">
      <c r="A218" s="14" t="s">
        <v>534</v>
      </c>
      <c r="B218" s="58" t="s">
        <v>1812</v>
      </c>
      <c r="C218" s="56" t="s">
        <v>2263</v>
      </c>
      <c r="D218" s="96">
        <v>30.66</v>
      </c>
      <c r="E218" s="95">
        <v>0.06</v>
      </c>
      <c r="F218" s="137">
        <f t="shared" ref="F218:F220" si="10">SUM(D218+E218)*1.2 + 30</f>
        <v>66.864000000000004</v>
      </c>
      <c r="G218" s="18" t="s">
        <v>2264</v>
      </c>
      <c r="H218" s="19" t="s">
        <v>27</v>
      </c>
      <c r="I218" s="59" t="s">
        <v>1815</v>
      </c>
      <c r="J218" s="19" t="s">
        <v>28</v>
      </c>
      <c r="K218" s="21" t="s">
        <v>2262</v>
      </c>
      <c r="L218" s="60">
        <v>8000</v>
      </c>
    </row>
    <row r="219" spans="1:12" s="55" customFormat="1" ht="18" customHeight="1" x14ac:dyDescent="0.25">
      <c r="A219" s="14" t="s">
        <v>534</v>
      </c>
      <c r="B219" s="58" t="s">
        <v>1812</v>
      </c>
      <c r="C219" s="56" t="s">
        <v>2265</v>
      </c>
      <c r="D219" s="96">
        <v>30.66</v>
      </c>
      <c r="E219" s="95">
        <v>0.06</v>
      </c>
      <c r="F219" s="137">
        <f t="shared" si="10"/>
        <v>66.864000000000004</v>
      </c>
      <c r="G219" s="18" t="s">
        <v>2266</v>
      </c>
      <c r="H219" s="19" t="s">
        <v>31</v>
      </c>
      <c r="I219" s="61" t="s">
        <v>1815</v>
      </c>
      <c r="J219" s="19" t="s">
        <v>32</v>
      </c>
      <c r="K219" s="21" t="s">
        <v>2262</v>
      </c>
      <c r="L219" s="60">
        <v>8000</v>
      </c>
    </row>
    <row r="220" spans="1:12" s="55" customFormat="1" ht="18" customHeight="1" x14ac:dyDescent="0.25">
      <c r="A220" s="14" t="s">
        <v>534</v>
      </c>
      <c r="B220" s="58" t="s">
        <v>1812</v>
      </c>
      <c r="C220" s="56" t="s">
        <v>2267</v>
      </c>
      <c r="D220" s="96">
        <v>30.66</v>
      </c>
      <c r="E220" s="95">
        <v>0.06</v>
      </c>
      <c r="F220" s="137">
        <f t="shared" si="10"/>
        <v>66.864000000000004</v>
      </c>
      <c r="G220" s="18" t="s">
        <v>2268</v>
      </c>
      <c r="H220" s="19" t="s">
        <v>36</v>
      </c>
      <c r="I220" s="62" t="s">
        <v>1815</v>
      </c>
      <c r="J220" s="19" t="s">
        <v>37</v>
      </c>
      <c r="K220" s="21" t="s">
        <v>2262</v>
      </c>
      <c r="L220" s="60">
        <v>8000</v>
      </c>
    </row>
    <row r="221" spans="1:12" s="55" customFormat="1" ht="18" customHeight="1" x14ac:dyDescent="0.25">
      <c r="A221" s="14" t="s">
        <v>534</v>
      </c>
      <c r="B221" s="58" t="s">
        <v>1812</v>
      </c>
      <c r="C221" s="56" t="s">
        <v>2269</v>
      </c>
      <c r="D221" s="96">
        <v>35.61</v>
      </c>
      <c r="E221" s="95">
        <v>0.06</v>
      </c>
      <c r="F221" s="137">
        <f>SUM(D221+E221)*1.2 + 35</f>
        <v>77.804000000000002</v>
      </c>
      <c r="G221" s="18">
        <v>59310289</v>
      </c>
      <c r="H221" s="19" t="s">
        <v>21</v>
      </c>
      <c r="I221" s="63" t="s">
        <v>1815</v>
      </c>
      <c r="J221" s="19" t="s">
        <v>23</v>
      </c>
      <c r="K221" s="21" t="s">
        <v>2270</v>
      </c>
      <c r="L221" s="60">
        <v>9000</v>
      </c>
    </row>
    <row r="222" spans="1:12" s="55" customFormat="1" ht="18" customHeight="1" x14ac:dyDescent="0.25">
      <c r="A222" s="14" t="s">
        <v>534</v>
      </c>
      <c r="B222" s="58" t="s">
        <v>1812</v>
      </c>
      <c r="C222" s="56" t="s">
        <v>2271</v>
      </c>
      <c r="D222" s="96">
        <v>39.56</v>
      </c>
      <c r="E222" s="95">
        <v>0.06</v>
      </c>
      <c r="F222" s="137">
        <f t="shared" ref="F222:F224" si="11">SUM(D222+E222)*1.2 + 35</f>
        <v>82.544000000000011</v>
      </c>
      <c r="G222" s="18">
        <v>59310290</v>
      </c>
      <c r="H222" s="19" t="s">
        <v>27</v>
      </c>
      <c r="I222" s="59" t="s">
        <v>1815</v>
      </c>
      <c r="J222" s="19" t="s">
        <v>28</v>
      </c>
      <c r="K222" s="21" t="s">
        <v>2270</v>
      </c>
      <c r="L222" s="60">
        <v>9000</v>
      </c>
    </row>
    <row r="223" spans="1:12" s="55" customFormat="1" ht="18" customHeight="1" x14ac:dyDescent="0.25">
      <c r="A223" s="14" t="s">
        <v>534</v>
      </c>
      <c r="B223" s="58" t="s">
        <v>1812</v>
      </c>
      <c r="C223" s="56" t="s">
        <v>2272</v>
      </c>
      <c r="D223" s="96">
        <v>35.61</v>
      </c>
      <c r="E223" s="95">
        <v>0.06</v>
      </c>
      <c r="F223" s="137">
        <f t="shared" si="11"/>
        <v>77.804000000000002</v>
      </c>
      <c r="G223" s="18">
        <v>59310292</v>
      </c>
      <c r="H223" s="19" t="s">
        <v>31</v>
      </c>
      <c r="I223" s="61" t="s">
        <v>1815</v>
      </c>
      <c r="J223" s="19" t="s">
        <v>32</v>
      </c>
      <c r="K223" s="21" t="s">
        <v>2270</v>
      </c>
      <c r="L223" s="60">
        <v>9000</v>
      </c>
    </row>
    <row r="224" spans="1:12" s="55" customFormat="1" ht="18" customHeight="1" x14ac:dyDescent="0.25">
      <c r="A224" s="14" t="s">
        <v>534</v>
      </c>
      <c r="B224" s="58" t="s">
        <v>1812</v>
      </c>
      <c r="C224" s="56" t="s">
        <v>2273</v>
      </c>
      <c r="D224" s="96">
        <v>35.61</v>
      </c>
      <c r="E224" s="95">
        <v>0.06</v>
      </c>
      <c r="F224" s="137">
        <f t="shared" si="11"/>
        <v>77.804000000000002</v>
      </c>
      <c r="G224" s="18">
        <v>59310292</v>
      </c>
      <c r="H224" s="19" t="s">
        <v>36</v>
      </c>
      <c r="I224" s="62" t="s">
        <v>1815</v>
      </c>
      <c r="J224" s="19" t="s">
        <v>37</v>
      </c>
      <c r="K224" s="21" t="s">
        <v>2270</v>
      </c>
      <c r="L224" s="60">
        <v>9000</v>
      </c>
    </row>
    <row r="225" spans="1:12" s="55" customFormat="1" ht="18" customHeight="1" x14ac:dyDescent="0.25">
      <c r="A225" s="14" t="s">
        <v>534</v>
      </c>
      <c r="B225" s="58" t="s">
        <v>1812</v>
      </c>
      <c r="C225" s="56" t="s">
        <v>2274</v>
      </c>
      <c r="D225" s="96">
        <v>42.96</v>
      </c>
      <c r="E225" s="95">
        <v>0.06</v>
      </c>
      <c r="F225" s="137">
        <f>SUM(D225+E225)*1.2 + 40</f>
        <v>91.623999999999995</v>
      </c>
      <c r="G225" s="18">
        <v>59311171</v>
      </c>
      <c r="H225" s="19" t="s">
        <v>21</v>
      </c>
      <c r="I225" s="63" t="s">
        <v>1815</v>
      </c>
      <c r="J225" s="19" t="s">
        <v>23</v>
      </c>
      <c r="K225" s="21" t="s">
        <v>2275</v>
      </c>
      <c r="L225" s="60">
        <v>20000</v>
      </c>
    </row>
    <row r="226" spans="1:12" s="55" customFormat="1" ht="18" customHeight="1" x14ac:dyDescent="0.25">
      <c r="A226" s="14" t="s">
        <v>534</v>
      </c>
      <c r="B226" s="58" t="s">
        <v>1812</v>
      </c>
      <c r="C226" s="56" t="s">
        <v>2276</v>
      </c>
      <c r="D226" s="96">
        <v>8.16</v>
      </c>
      <c r="E226" s="95">
        <v>0.06</v>
      </c>
      <c r="F226" s="137">
        <f t="shared" si="9"/>
        <v>29.864000000000001</v>
      </c>
      <c r="G226" s="18">
        <v>59311119</v>
      </c>
      <c r="H226" s="19" t="s">
        <v>21</v>
      </c>
      <c r="I226" s="63" t="s">
        <v>1815</v>
      </c>
      <c r="J226" s="19" t="s">
        <v>23</v>
      </c>
      <c r="K226" s="21" t="s">
        <v>2277</v>
      </c>
      <c r="L226" s="60">
        <v>11000</v>
      </c>
    </row>
    <row r="227" spans="1:12" s="55" customFormat="1" ht="18" customHeight="1" x14ac:dyDescent="0.25">
      <c r="A227" s="14" t="s">
        <v>534</v>
      </c>
      <c r="B227" s="58" t="s">
        <v>1812</v>
      </c>
      <c r="C227" s="56" t="s">
        <v>2278</v>
      </c>
      <c r="D227" s="96">
        <v>8.16</v>
      </c>
      <c r="E227" s="95">
        <v>0.06</v>
      </c>
      <c r="F227" s="137">
        <f t="shared" si="9"/>
        <v>29.864000000000001</v>
      </c>
      <c r="G227" s="18">
        <v>59311122</v>
      </c>
      <c r="H227" s="19" t="s">
        <v>27</v>
      </c>
      <c r="I227" s="59" t="s">
        <v>1815</v>
      </c>
      <c r="J227" s="19" t="s">
        <v>28</v>
      </c>
      <c r="K227" s="21" t="s">
        <v>2277</v>
      </c>
      <c r="L227" s="60">
        <v>9000</v>
      </c>
    </row>
    <row r="228" spans="1:12" s="55" customFormat="1" ht="18" customHeight="1" x14ac:dyDescent="0.25">
      <c r="A228" s="14" t="s">
        <v>534</v>
      </c>
      <c r="B228" s="58" t="s">
        <v>1812</v>
      </c>
      <c r="C228" s="56" t="s">
        <v>2279</v>
      </c>
      <c r="D228" s="96">
        <v>8.16</v>
      </c>
      <c r="E228" s="95">
        <v>0.06</v>
      </c>
      <c r="F228" s="137">
        <f t="shared" si="9"/>
        <v>29.864000000000001</v>
      </c>
      <c r="G228" s="18">
        <v>59311121</v>
      </c>
      <c r="H228" s="19" t="s">
        <v>31</v>
      </c>
      <c r="I228" s="61" t="s">
        <v>1815</v>
      </c>
      <c r="J228" s="19" t="s">
        <v>32</v>
      </c>
      <c r="K228" s="21" t="s">
        <v>2277</v>
      </c>
      <c r="L228" s="60">
        <v>9000</v>
      </c>
    </row>
    <row r="229" spans="1:12" s="55" customFormat="1" ht="18" customHeight="1" x14ac:dyDescent="0.25">
      <c r="A229" s="14" t="s">
        <v>534</v>
      </c>
      <c r="B229" s="58" t="s">
        <v>1812</v>
      </c>
      <c r="C229" s="56" t="s">
        <v>2280</v>
      </c>
      <c r="D229" s="96">
        <v>8.16</v>
      </c>
      <c r="E229" s="95">
        <v>0.06</v>
      </c>
      <c r="F229" s="137">
        <f t="shared" si="9"/>
        <v>29.864000000000001</v>
      </c>
      <c r="G229" s="18">
        <v>59311120</v>
      </c>
      <c r="H229" s="19" t="s">
        <v>36</v>
      </c>
      <c r="I229" s="62" t="s">
        <v>1815</v>
      </c>
      <c r="J229" s="19" t="s">
        <v>37</v>
      </c>
      <c r="K229" s="21" t="s">
        <v>2277</v>
      </c>
      <c r="L229" s="60">
        <v>9000</v>
      </c>
    </row>
    <row r="230" spans="1:12" s="55" customFormat="1" ht="18" customHeight="1" x14ac:dyDescent="0.25">
      <c r="A230" s="14" t="s">
        <v>534</v>
      </c>
      <c r="B230" s="58" t="s">
        <v>1812</v>
      </c>
      <c r="C230" s="56" t="s">
        <v>2281</v>
      </c>
      <c r="D230" s="96">
        <v>20.669999999999998</v>
      </c>
      <c r="E230" s="95">
        <v>0.06</v>
      </c>
      <c r="F230" s="137">
        <f t="shared" si="9"/>
        <v>44.875999999999991</v>
      </c>
      <c r="G230" s="18">
        <v>59310054</v>
      </c>
      <c r="H230" s="19" t="s">
        <v>21</v>
      </c>
      <c r="I230" s="63" t="s">
        <v>1815</v>
      </c>
      <c r="J230" s="19" t="s">
        <v>23</v>
      </c>
      <c r="K230" s="21" t="s">
        <v>2282</v>
      </c>
      <c r="L230" s="60">
        <v>9000</v>
      </c>
    </row>
    <row r="231" spans="1:12" s="55" customFormat="1" ht="18" customHeight="1" x14ac:dyDescent="0.25">
      <c r="A231" s="14" t="s">
        <v>534</v>
      </c>
      <c r="B231" s="58" t="s">
        <v>1812</v>
      </c>
      <c r="C231" s="56" t="s">
        <v>2283</v>
      </c>
      <c r="D231" s="96">
        <v>17.959999999999997</v>
      </c>
      <c r="E231" s="95">
        <v>0.06</v>
      </c>
      <c r="F231" s="137">
        <f t="shared" si="9"/>
        <v>41.623999999999995</v>
      </c>
      <c r="G231" s="18">
        <v>59310051</v>
      </c>
      <c r="H231" s="19" t="s">
        <v>27</v>
      </c>
      <c r="I231" s="59" t="s">
        <v>1815</v>
      </c>
      <c r="J231" s="19" t="s">
        <v>28</v>
      </c>
      <c r="K231" s="21" t="s">
        <v>2282</v>
      </c>
      <c r="L231" s="60">
        <v>8000</v>
      </c>
    </row>
    <row r="232" spans="1:12" s="55" customFormat="1" ht="18" customHeight="1" x14ac:dyDescent="0.25">
      <c r="A232" s="14" t="s">
        <v>534</v>
      </c>
      <c r="B232" s="58" t="s">
        <v>1812</v>
      </c>
      <c r="C232" s="56" t="s">
        <v>2284</v>
      </c>
      <c r="D232" s="96">
        <v>17.959999999999997</v>
      </c>
      <c r="E232" s="95">
        <v>0.06</v>
      </c>
      <c r="F232" s="137">
        <f t="shared" si="9"/>
        <v>41.623999999999995</v>
      </c>
      <c r="G232" s="18">
        <v>59310052</v>
      </c>
      <c r="H232" s="19" t="s">
        <v>31</v>
      </c>
      <c r="I232" s="61" t="s">
        <v>1815</v>
      </c>
      <c r="J232" s="19" t="s">
        <v>32</v>
      </c>
      <c r="K232" s="21" t="s">
        <v>2282</v>
      </c>
      <c r="L232" s="60">
        <v>8000</v>
      </c>
    </row>
    <row r="233" spans="1:12" s="55" customFormat="1" ht="18" customHeight="1" x14ac:dyDescent="0.25">
      <c r="A233" s="14" t="s">
        <v>534</v>
      </c>
      <c r="B233" s="58" t="s">
        <v>1812</v>
      </c>
      <c r="C233" s="56" t="s">
        <v>2285</v>
      </c>
      <c r="D233" s="96">
        <v>17.959999999999997</v>
      </c>
      <c r="E233" s="95">
        <v>0.06</v>
      </c>
      <c r="F233" s="137">
        <f t="shared" si="9"/>
        <v>41.623999999999995</v>
      </c>
      <c r="G233" s="18">
        <v>59310053</v>
      </c>
      <c r="H233" s="19" t="s">
        <v>36</v>
      </c>
      <c r="I233" s="62" t="s">
        <v>1815</v>
      </c>
      <c r="J233" s="19" t="s">
        <v>37</v>
      </c>
      <c r="K233" s="21" t="s">
        <v>2282</v>
      </c>
      <c r="L233" s="60">
        <v>8000</v>
      </c>
    </row>
    <row r="234" spans="1:12" s="55" customFormat="1" ht="18" customHeight="1" x14ac:dyDescent="0.25">
      <c r="A234" s="14" t="s">
        <v>534</v>
      </c>
      <c r="B234" s="58" t="s">
        <v>1812</v>
      </c>
      <c r="C234" s="56" t="s">
        <v>2286</v>
      </c>
      <c r="D234" s="96">
        <v>24.36</v>
      </c>
      <c r="E234" s="95">
        <v>0.06</v>
      </c>
      <c r="F234" s="137">
        <f>SUM(D234+E234)*1.2 + 22</f>
        <v>51.303999999999995</v>
      </c>
      <c r="G234" s="18">
        <v>59310120</v>
      </c>
      <c r="H234" s="19" t="s">
        <v>21</v>
      </c>
      <c r="I234" s="63" t="s">
        <v>1815</v>
      </c>
      <c r="J234" s="19" t="s">
        <v>23</v>
      </c>
      <c r="K234" s="21" t="s">
        <v>2287</v>
      </c>
      <c r="L234" s="60">
        <v>10000</v>
      </c>
    </row>
    <row r="235" spans="1:12" s="55" customFormat="1" ht="18" customHeight="1" x14ac:dyDescent="0.25">
      <c r="A235" s="14" t="s">
        <v>534</v>
      </c>
      <c r="B235" s="58" t="s">
        <v>1812</v>
      </c>
      <c r="C235" s="56" t="s">
        <v>2288</v>
      </c>
      <c r="D235" s="96">
        <v>27.06</v>
      </c>
      <c r="E235" s="95">
        <v>0.06</v>
      </c>
      <c r="F235" s="137">
        <f>SUM(D235+E235)*1.2 + 25</f>
        <v>57.543999999999997</v>
      </c>
      <c r="G235" s="18">
        <v>59310118</v>
      </c>
      <c r="H235" s="19" t="s">
        <v>27</v>
      </c>
      <c r="I235" s="59" t="s">
        <v>1815</v>
      </c>
      <c r="J235" s="19" t="s">
        <v>28</v>
      </c>
      <c r="K235" s="21" t="s">
        <v>2287</v>
      </c>
      <c r="L235" s="60">
        <v>8000</v>
      </c>
    </row>
    <row r="236" spans="1:12" s="55" customFormat="1" ht="18" customHeight="1" x14ac:dyDescent="0.25">
      <c r="A236" s="14" t="s">
        <v>534</v>
      </c>
      <c r="B236" s="58" t="s">
        <v>1812</v>
      </c>
      <c r="C236" s="56" t="s">
        <v>2289</v>
      </c>
      <c r="D236" s="96">
        <v>27.06</v>
      </c>
      <c r="E236" s="95">
        <v>0.06</v>
      </c>
      <c r="F236" s="137">
        <f t="shared" ref="F236:F237" si="12">SUM(D236+E236)*1.2 + 25</f>
        <v>57.543999999999997</v>
      </c>
      <c r="G236" s="18">
        <v>59310124</v>
      </c>
      <c r="H236" s="19" t="s">
        <v>31</v>
      </c>
      <c r="I236" s="61" t="s">
        <v>1815</v>
      </c>
      <c r="J236" s="19" t="s">
        <v>32</v>
      </c>
      <c r="K236" s="21" t="s">
        <v>2287</v>
      </c>
      <c r="L236" s="60">
        <v>8000</v>
      </c>
    </row>
    <row r="237" spans="1:12" s="55" customFormat="1" ht="18" customHeight="1" x14ac:dyDescent="0.25">
      <c r="A237" s="14" t="s">
        <v>534</v>
      </c>
      <c r="B237" s="58" t="s">
        <v>1812</v>
      </c>
      <c r="C237" s="56" t="s">
        <v>2290</v>
      </c>
      <c r="D237" s="96">
        <v>27.06</v>
      </c>
      <c r="E237" s="95">
        <v>0.06</v>
      </c>
      <c r="F237" s="137">
        <f t="shared" si="12"/>
        <v>57.543999999999997</v>
      </c>
      <c r="G237" s="18">
        <v>59310122</v>
      </c>
      <c r="H237" s="19" t="s">
        <v>36</v>
      </c>
      <c r="I237" s="62" t="s">
        <v>1815</v>
      </c>
      <c r="J237" s="19" t="s">
        <v>37</v>
      </c>
      <c r="K237" s="21" t="s">
        <v>2287</v>
      </c>
      <c r="L237" s="60">
        <v>8000</v>
      </c>
    </row>
    <row r="238" spans="1:12" s="55" customFormat="1" ht="18" customHeight="1" x14ac:dyDescent="0.25">
      <c r="A238" s="14" t="s">
        <v>534</v>
      </c>
      <c r="B238" s="58" t="s">
        <v>1812</v>
      </c>
      <c r="C238" s="56" t="s">
        <v>2291</v>
      </c>
      <c r="D238" s="96">
        <v>23.91</v>
      </c>
      <c r="E238" s="95">
        <v>0.06</v>
      </c>
      <c r="F238" s="137">
        <f>SUM(D238+E238)*1.2 + 22</f>
        <v>50.763999999999996</v>
      </c>
      <c r="G238" s="18">
        <v>59310925</v>
      </c>
      <c r="H238" s="19" t="s">
        <v>21</v>
      </c>
      <c r="I238" s="63" t="s">
        <v>1815</v>
      </c>
      <c r="J238" s="19" t="s">
        <v>23</v>
      </c>
      <c r="K238" s="21" t="s">
        <v>2292</v>
      </c>
      <c r="L238" s="60">
        <v>18000</v>
      </c>
    </row>
    <row r="239" spans="1:12" s="55" customFormat="1" ht="18" customHeight="1" x14ac:dyDescent="0.25">
      <c r="A239" s="14" t="s">
        <v>534</v>
      </c>
      <c r="B239" s="58" t="s">
        <v>1812</v>
      </c>
      <c r="C239" s="56" t="s">
        <v>2293</v>
      </c>
      <c r="D239" s="96">
        <v>23.91</v>
      </c>
      <c r="E239" s="95">
        <v>0.06</v>
      </c>
      <c r="F239" s="137">
        <f t="shared" ref="F239:F241" si="13">SUM(D239+E239)*1.2 + 22</f>
        <v>50.763999999999996</v>
      </c>
      <c r="G239" s="18">
        <v>59310922</v>
      </c>
      <c r="H239" s="19" t="s">
        <v>27</v>
      </c>
      <c r="I239" s="59" t="s">
        <v>1815</v>
      </c>
      <c r="J239" s="19" t="s">
        <v>28</v>
      </c>
      <c r="K239" s="21" t="s">
        <v>2292</v>
      </c>
      <c r="L239" s="60">
        <v>12000</v>
      </c>
    </row>
    <row r="240" spans="1:12" s="55" customFormat="1" ht="18" customHeight="1" x14ac:dyDescent="0.25">
      <c r="A240" s="14" t="s">
        <v>534</v>
      </c>
      <c r="B240" s="58" t="s">
        <v>1812</v>
      </c>
      <c r="C240" s="56" t="s">
        <v>2294</v>
      </c>
      <c r="D240" s="96">
        <v>23.91</v>
      </c>
      <c r="E240" s="95">
        <v>0.06</v>
      </c>
      <c r="F240" s="137">
        <f t="shared" si="13"/>
        <v>50.763999999999996</v>
      </c>
      <c r="G240" s="18">
        <v>59310923</v>
      </c>
      <c r="H240" s="19" t="s">
        <v>31</v>
      </c>
      <c r="I240" s="61" t="s">
        <v>1815</v>
      </c>
      <c r="J240" s="19" t="s">
        <v>32</v>
      </c>
      <c r="K240" s="21" t="s">
        <v>2292</v>
      </c>
      <c r="L240" s="60">
        <v>12000</v>
      </c>
    </row>
    <row r="241" spans="1:12" s="55" customFormat="1" ht="18" customHeight="1" x14ac:dyDescent="0.25">
      <c r="A241" s="14" t="s">
        <v>534</v>
      </c>
      <c r="B241" s="58" t="s">
        <v>1812</v>
      </c>
      <c r="C241" s="56" t="s">
        <v>2295</v>
      </c>
      <c r="D241" s="96">
        <v>23.91</v>
      </c>
      <c r="E241" s="95">
        <v>0.06</v>
      </c>
      <c r="F241" s="137">
        <f t="shared" si="13"/>
        <v>50.763999999999996</v>
      </c>
      <c r="G241" s="18">
        <v>59310924</v>
      </c>
      <c r="H241" s="19" t="s">
        <v>36</v>
      </c>
      <c r="I241" s="62" t="s">
        <v>1815</v>
      </c>
      <c r="J241" s="19" t="s">
        <v>37</v>
      </c>
      <c r="K241" s="21" t="s">
        <v>2292</v>
      </c>
      <c r="L241" s="60">
        <v>12000</v>
      </c>
    </row>
    <row r="242" spans="1:12" s="55" customFormat="1" ht="18" customHeight="1" x14ac:dyDescent="0.25">
      <c r="A242" s="14" t="s">
        <v>534</v>
      </c>
      <c r="B242" s="58" t="s">
        <v>1812</v>
      </c>
      <c r="C242" s="56" t="s">
        <v>2296</v>
      </c>
      <c r="D242" s="96">
        <v>44.160000000000004</v>
      </c>
      <c r="E242" s="95">
        <v>0.06</v>
      </c>
      <c r="F242" s="137">
        <f>SUM(D242+E242)*1.2 + 40</f>
        <v>93.064000000000007</v>
      </c>
      <c r="G242" s="18">
        <v>59510011</v>
      </c>
      <c r="H242" s="19" t="s">
        <v>21</v>
      </c>
      <c r="I242" s="63" t="s">
        <v>1815</v>
      </c>
      <c r="J242" s="19" t="s">
        <v>23</v>
      </c>
      <c r="K242" s="21" t="s">
        <v>2297</v>
      </c>
      <c r="L242" s="60">
        <v>20000</v>
      </c>
    </row>
    <row r="243" spans="1:12" s="55" customFormat="1" ht="18" customHeight="1" x14ac:dyDescent="0.25">
      <c r="A243" s="14" t="s">
        <v>534</v>
      </c>
      <c r="B243" s="58" t="s">
        <v>1812</v>
      </c>
      <c r="C243" s="56" t="s">
        <v>2298</v>
      </c>
      <c r="D243" s="96">
        <v>2.96</v>
      </c>
      <c r="E243" s="95">
        <v>0.06</v>
      </c>
      <c r="F243" s="137">
        <f t="shared" si="9"/>
        <v>23.623999999999999</v>
      </c>
      <c r="G243" s="18" t="s">
        <v>2299</v>
      </c>
      <c r="H243" s="19" t="s">
        <v>21</v>
      </c>
      <c r="I243" s="63" t="s">
        <v>1815</v>
      </c>
      <c r="J243" s="19" t="s">
        <v>23</v>
      </c>
      <c r="K243" s="21" t="s">
        <v>2300</v>
      </c>
      <c r="L243" s="60">
        <v>2000</v>
      </c>
    </row>
    <row r="244" spans="1:12" s="55" customFormat="1" ht="18" customHeight="1" x14ac:dyDescent="0.25">
      <c r="A244" s="14" t="s">
        <v>534</v>
      </c>
      <c r="B244" s="58" t="s">
        <v>1812</v>
      </c>
      <c r="C244" s="56" t="s">
        <v>2301</v>
      </c>
      <c r="D244" s="96">
        <v>2.96</v>
      </c>
      <c r="E244" s="95">
        <v>0.06</v>
      </c>
      <c r="F244" s="137">
        <f t="shared" si="9"/>
        <v>23.623999999999999</v>
      </c>
      <c r="G244" s="18" t="s">
        <v>2302</v>
      </c>
      <c r="H244" s="19" t="s">
        <v>27</v>
      </c>
      <c r="I244" s="59" t="s">
        <v>1815</v>
      </c>
      <c r="J244" s="19" t="s">
        <v>28</v>
      </c>
      <c r="K244" s="21" t="s">
        <v>2300</v>
      </c>
      <c r="L244" s="60">
        <v>1400</v>
      </c>
    </row>
    <row r="245" spans="1:12" s="55" customFormat="1" ht="18" customHeight="1" x14ac:dyDescent="0.25">
      <c r="A245" s="14" t="s">
        <v>534</v>
      </c>
      <c r="B245" s="58" t="s">
        <v>1812</v>
      </c>
      <c r="C245" s="56" t="s">
        <v>2303</v>
      </c>
      <c r="D245" s="96">
        <v>2.96</v>
      </c>
      <c r="E245" s="95">
        <v>0.06</v>
      </c>
      <c r="F245" s="137">
        <f t="shared" si="9"/>
        <v>23.623999999999999</v>
      </c>
      <c r="G245" s="18" t="s">
        <v>2304</v>
      </c>
      <c r="H245" s="19" t="s">
        <v>31</v>
      </c>
      <c r="I245" s="61" t="s">
        <v>1815</v>
      </c>
      <c r="J245" s="19" t="s">
        <v>32</v>
      </c>
      <c r="K245" s="21" t="s">
        <v>2300</v>
      </c>
      <c r="L245" s="60">
        <v>1400</v>
      </c>
    </row>
    <row r="246" spans="1:12" s="55" customFormat="1" ht="18" customHeight="1" x14ac:dyDescent="0.25">
      <c r="A246" s="14" t="s">
        <v>534</v>
      </c>
      <c r="B246" s="58" t="s">
        <v>1812</v>
      </c>
      <c r="C246" s="56" t="s">
        <v>2305</v>
      </c>
      <c r="D246" s="96">
        <v>2.67</v>
      </c>
      <c r="E246" s="95">
        <v>0.06</v>
      </c>
      <c r="F246" s="137">
        <f t="shared" si="9"/>
        <v>23.276</v>
      </c>
      <c r="G246" s="18" t="s">
        <v>2306</v>
      </c>
      <c r="H246" s="19" t="s">
        <v>36</v>
      </c>
      <c r="I246" s="62" t="s">
        <v>1815</v>
      </c>
      <c r="J246" s="19" t="s">
        <v>37</v>
      </c>
      <c r="K246" s="21" t="s">
        <v>2300</v>
      </c>
      <c r="L246" s="60">
        <v>1400</v>
      </c>
    </row>
    <row r="247" spans="1:12" s="55" customFormat="1" ht="18" customHeight="1" x14ac:dyDescent="0.25">
      <c r="A247" s="14" t="s">
        <v>534</v>
      </c>
      <c r="B247" s="58" t="s">
        <v>1812</v>
      </c>
      <c r="C247" s="56" t="s">
        <v>2307</v>
      </c>
      <c r="D247" s="96">
        <v>33.36</v>
      </c>
      <c r="E247" s="95">
        <v>0.06</v>
      </c>
      <c r="F247" s="137">
        <f>SUM(D247+E247)*1.2 + 30</f>
        <v>70.103999999999999</v>
      </c>
      <c r="G247" s="18">
        <v>59310331</v>
      </c>
      <c r="H247" s="19" t="s">
        <v>21</v>
      </c>
      <c r="I247" s="63" t="s">
        <v>1815</v>
      </c>
      <c r="J247" s="19" t="s">
        <v>23</v>
      </c>
      <c r="K247" s="21" t="s">
        <v>2308</v>
      </c>
      <c r="L247" s="60">
        <v>20000</v>
      </c>
    </row>
    <row r="248" spans="1:12" s="55" customFormat="1" ht="18" customHeight="1" x14ac:dyDescent="0.25">
      <c r="A248" s="14" t="s">
        <v>534</v>
      </c>
      <c r="B248" s="58" t="s">
        <v>1812</v>
      </c>
      <c r="C248" s="56" t="s">
        <v>2309</v>
      </c>
      <c r="D248" s="96">
        <v>26.97</v>
      </c>
      <c r="E248" s="95">
        <v>0.06</v>
      </c>
      <c r="F248" s="137">
        <f>SUM(D248+E248)*1.2 + 25</f>
        <v>57.435999999999993</v>
      </c>
      <c r="G248" s="18">
        <v>59311187</v>
      </c>
      <c r="H248" s="19" t="s">
        <v>21</v>
      </c>
      <c r="I248" s="63" t="s">
        <v>1815</v>
      </c>
      <c r="J248" s="19" t="s">
        <v>23</v>
      </c>
      <c r="K248" s="21" t="s">
        <v>2310</v>
      </c>
      <c r="L248" s="60">
        <v>6000</v>
      </c>
    </row>
    <row r="249" spans="1:12" s="55" customFormat="1" ht="18" customHeight="1" x14ac:dyDescent="0.25">
      <c r="A249" s="14" t="s">
        <v>534</v>
      </c>
      <c r="B249" s="58" t="s">
        <v>1812</v>
      </c>
      <c r="C249" s="56" t="s">
        <v>2311</v>
      </c>
      <c r="D249" s="96">
        <v>59.06</v>
      </c>
      <c r="E249" s="95">
        <v>0.06</v>
      </c>
      <c r="F249" s="137">
        <f>SUM(D249+E249)*1.2 + 55</f>
        <v>125.944</v>
      </c>
      <c r="G249" s="18" t="s">
        <v>2312</v>
      </c>
      <c r="H249" s="19" t="s">
        <v>21</v>
      </c>
      <c r="I249" s="63" t="s">
        <v>1815</v>
      </c>
      <c r="J249" s="19" t="s">
        <v>23</v>
      </c>
      <c r="K249" s="21" t="s">
        <v>2310</v>
      </c>
      <c r="L249" s="60">
        <v>25000</v>
      </c>
    </row>
    <row r="250" spans="1:12" s="55" customFormat="1" ht="18" customHeight="1" x14ac:dyDescent="0.25">
      <c r="A250" s="14" t="s">
        <v>534</v>
      </c>
      <c r="B250" s="58" t="s">
        <v>1812</v>
      </c>
      <c r="C250" s="56" t="s">
        <v>2313</v>
      </c>
      <c r="D250" s="96">
        <v>62.160000000000004</v>
      </c>
      <c r="E250" s="95">
        <v>0.06</v>
      </c>
      <c r="F250" s="137">
        <f>SUM(D250+E250)*1.2 + 60</f>
        <v>134.66399999999999</v>
      </c>
      <c r="G250" s="18" t="s">
        <v>2314</v>
      </c>
      <c r="H250" s="19" t="s">
        <v>21</v>
      </c>
      <c r="I250" s="63" t="s">
        <v>1815</v>
      </c>
      <c r="J250" s="19" t="s">
        <v>23</v>
      </c>
      <c r="K250" s="21" t="s">
        <v>2310</v>
      </c>
      <c r="L250" s="60">
        <v>45000</v>
      </c>
    </row>
    <row r="251" spans="1:12" s="55" customFormat="1" ht="18" customHeight="1" x14ac:dyDescent="0.25">
      <c r="A251" s="14" t="s">
        <v>534</v>
      </c>
      <c r="B251" s="58" t="s">
        <v>1812</v>
      </c>
      <c r="C251" s="56" t="s">
        <v>2315</v>
      </c>
      <c r="D251" s="96">
        <v>55.410000000000004</v>
      </c>
      <c r="E251" s="95">
        <v>0.06</v>
      </c>
      <c r="F251" s="137">
        <f>SUM(D251+E251)*1.2 + 55</f>
        <v>121.56400000000001</v>
      </c>
      <c r="G251" s="18" t="s">
        <v>2316</v>
      </c>
      <c r="H251" s="19" t="s">
        <v>21</v>
      </c>
      <c r="I251" s="63" t="s">
        <v>1815</v>
      </c>
      <c r="J251" s="19" t="s">
        <v>23</v>
      </c>
      <c r="K251" s="21" t="s">
        <v>2317</v>
      </c>
      <c r="L251" s="60">
        <v>18000</v>
      </c>
    </row>
    <row r="252" spans="1:12" s="55" customFormat="1" ht="18" customHeight="1" x14ac:dyDescent="0.25">
      <c r="A252" s="14" t="s">
        <v>534</v>
      </c>
      <c r="B252" s="58" t="s">
        <v>1812</v>
      </c>
      <c r="C252" s="56" t="s">
        <v>2318</v>
      </c>
      <c r="D252" s="96">
        <v>38.67</v>
      </c>
      <c r="E252" s="95">
        <v>0.06</v>
      </c>
      <c r="F252" s="137">
        <f>SUM(D252+E252)*1.2 + 35</f>
        <v>81.475999999999999</v>
      </c>
      <c r="G252" s="18">
        <v>59310873</v>
      </c>
      <c r="H252" s="19" t="s">
        <v>21</v>
      </c>
      <c r="I252" s="63" t="s">
        <v>1815</v>
      </c>
      <c r="J252" s="19" t="s">
        <v>23</v>
      </c>
      <c r="K252" s="21" t="s">
        <v>2319</v>
      </c>
      <c r="L252" s="60">
        <v>19000</v>
      </c>
    </row>
    <row r="253" spans="1:12" s="55" customFormat="1" ht="18" customHeight="1" x14ac:dyDescent="0.25">
      <c r="A253" s="14" t="s">
        <v>534</v>
      </c>
      <c r="B253" s="58" t="s">
        <v>1812</v>
      </c>
      <c r="C253" s="56" t="s">
        <v>2320</v>
      </c>
      <c r="D253" s="96">
        <v>38.67</v>
      </c>
      <c r="E253" s="95">
        <v>0.06</v>
      </c>
      <c r="F253" s="137">
        <f t="shared" ref="F253:F255" si="14">SUM(D253+E253)*1.2 + 35</f>
        <v>81.475999999999999</v>
      </c>
      <c r="G253" s="18">
        <v>59310879</v>
      </c>
      <c r="H253" s="19" t="s">
        <v>27</v>
      </c>
      <c r="I253" s="59" t="s">
        <v>1815</v>
      </c>
      <c r="J253" s="19" t="s">
        <v>28</v>
      </c>
      <c r="K253" s="21" t="s">
        <v>2319</v>
      </c>
      <c r="L253" s="60">
        <v>20000</v>
      </c>
    </row>
    <row r="254" spans="1:12" s="55" customFormat="1" ht="18" customHeight="1" x14ac:dyDescent="0.25">
      <c r="A254" s="14" t="s">
        <v>534</v>
      </c>
      <c r="B254" s="58" t="s">
        <v>1812</v>
      </c>
      <c r="C254" s="56" t="s">
        <v>2321</v>
      </c>
      <c r="D254" s="96">
        <v>38.67</v>
      </c>
      <c r="E254" s="95">
        <v>0.06</v>
      </c>
      <c r="F254" s="137">
        <f t="shared" si="14"/>
        <v>81.475999999999999</v>
      </c>
      <c r="G254" s="18">
        <v>59310875</v>
      </c>
      <c r="H254" s="19" t="s">
        <v>31</v>
      </c>
      <c r="I254" s="61" t="s">
        <v>1815</v>
      </c>
      <c r="J254" s="19" t="s">
        <v>32</v>
      </c>
      <c r="K254" s="21" t="s">
        <v>2319</v>
      </c>
      <c r="L254" s="60">
        <v>20000</v>
      </c>
    </row>
    <row r="255" spans="1:12" s="55" customFormat="1" ht="18" customHeight="1" x14ac:dyDescent="0.25">
      <c r="A255" s="14" t="s">
        <v>534</v>
      </c>
      <c r="B255" s="58" t="s">
        <v>1812</v>
      </c>
      <c r="C255" s="56" t="s">
        <v>2322</v>
      </c>
      <c r="D255" s="96">
        <v>38.67</v>
      </c>
      <c r="E255" s="95">
        <v>0.06</v>
      </c>
      <c r="F255" s="137">
        <f t="shared" si="14"/>
        <v>81.475999999999999</v>
      </c>
      <c r="G255" s="18">
        <v>59310878</v>
      </c>
      <c r="H255" s="19" t="s">
        <v>36</v>
      </c>
      <c r="I255" s="62" t="s">
        <v>1815</v>
      </c>
      <c r="J255" s="19" t="s">
        <v>37</v>
      </c>
      <c r="K255" s="21" t="s">
        <v>2319</v>
      </c>
      <c r="L255" s="60">
        <v>20000</v>
      </c>
    </row>
    <row r="256" spans="1:12" s="55" customFormat="1" ht="18" customHeight="1" x14ac:dyDescent="0.25">
      <c r="A256" s="14" t="s">
        <v>534</v>
      </c>
      <c r="B256" s="58" t="s">
        <v>1812</v>
      </c>
      <c r="C256" s="56" t="s">
        <v>2323</v>
      </c>
      <c r="D256" s="96">
        <v>11.67</v>
      </c>
      <c r="E256" s="95">
        <v>0.06</v>
      </c>
      <c r="F256" s="137">
        <f t="shared" si="9"/>
        <v>34.076000000000001</v>
      </c>
      <c r="G256" s="18" t="s">
        <v>2324</v>
      </c>
      <c r="H256" s="19" t="s">
        <v>21</v>
      </c>
      <c r="I256" s="63" t="s">
        <v>1815</v>
      </c>
      <c r="J256" s="19" t="s">
        <v>23</v>
      </c>
      <c r="K256" s="21" t="s">
        <v>2325</v>
      </c>
      <c r="L256" s="60">
        <v>5000</v>
      </c>
    </row>
    <row r="257" spans="1:12" s="55" customFormat="1" ht="18" customHeight="1" x14ac:dyDescent="0.25">
      <c r="A257" s="14" t="s">
        <v>534</v>
      </c>
      <c r="B257" s="58" t="s">
        <v>1812</v>
      </c>
      <c r="C257" s="56" t="s">
        <v>2326</v>
      </c>
      <c r="D257" s="96">
        <v>11.67</v>
      </c>
      <c r="E257" s="95">
        <v>0.06</v>
      </c>
      <c r="F257" s="137">
        <f t="shared" si="9"/>
        <v>34.076000000000001</v>
      </c>
      <c r="G257" s="18" t="s">
        <v>2327</v>
      </c>
      <c r="H257" s="19" t="s">
        <v>27</v>
      </c>
      <c r="I257" s="59" t="s">
        <v>1815</v>
      </c>
      <c r="J257" s="19" t="s">
        <v>28</v>
      </c>
      <c r="K257" s="21" t="s">
        <v>2325</v>
      </c>
      <c r="L257" s="60">
        <v>2500</v>
      </c>
    </row>
    <row r="258" spans="1:12" s="55" customFormat="1" ht="18" customHeight="1" x14ac:dyDescent="0.25">
      <c r="A258" s="14" t="s">
        <v>534</v>
      </c>
      <c r="B258" s="58" t="s">
        <v>1812</v>
      </c>
      <c r="C258" s="56" t="s">
        <v>2328</v>
      </c>
      <c r="D258" s="96">
        <v>11.67</v>
      </c>
      <c r="E258" s="95">
        <v>0.06</v>
      </c>
      <c r="F258" s="137">
        <f t="shared" si="9"/>
        <v>34.076000000000001</v>
      </c>
      <c r="G258" s="18" t="s">
        <v>2329</v>
      </c>
      <c r="H258" s="19" t="s">
        <v>31</v>
      </c>
      <c r="I258" s="61" t="s">
        <v>1815</v>
      </c>
      <c r="J258" s="19" t="s">
        <v>32</v>
      </c>
      <c r="K258" s="21" t="s">
        <v>2325</v>
      </c>
      <c r="L258" s="60">
        <v>2500</v>
      </c>
    </row>
    <row r="259" spans="1:12" s="55" customFormat="1" ht="18" customHeight="1" x14ac:dyDescent="0.25">
      <c r="A259" s="14" t="s">
        <v>534</v>
      </c>
      <c r="B259" s="58" t="s">
        <v>1812</v>
      </c>
      <c r="C259" s="56" t="s">
        <v>2330</v>
      </c>
      <c r="D259" s="96">
        <v>12.96</v>
      </c>
      <c r="E259" s="95">
        <v>0.06</v>
      </c>
      <c r="F259" s="137">
        <f t="shared" si="9"/>
        <v>35.624000000000002</v>
      </c>
      <c r="G259" s="18" t="s">
        <v>2331</v>
      </c>
      <c r="H259" s="19" t="s">
        <v>36</v>
      </c>
      <c r="I259" s="62" t="s">
        <v>1815</v>
      </c>
      <c r="J259" s="19" t="s">
        <v>37</v>
      </c>
      <c r="K259" s="21" t="s">
        <v>2325</v>
      </c>
      <c r="L259" s="60">
        <v>2500</v>
      </c>
    </row>
    <row r="260" spans="1:12" s="55" customFormat="1" ht="18" customHeight="1" x14ac:dyDescent="0.25">
      <c r="A260" s="14" t="s">
        <v>549</v>
      </c>
      <c r="B260" s="58" t="s">
        <v>1812</v>
      </c>
      <c r="C260" s="56" t="s">
        <v>2332</v>
      </c>
      <c r="D260" s="96">
        <v>31.56</v>
      </c>
      <c r="E260" s="95">
        <v>0.06</v>
      </c>
      <c r="F260" s="137">
        <f>SUM(D260+E260)*1.2 + 30</f>
        <v>67.943999999999988</v>
      </c>
      <c r="G260" s="18" t="s">
        <v>2333</v>
      </c>
      <c r="H260" s="19" t="s">
        <v>21</v>
      </c>
      <c r="I260" s="63" t="s">
        <v>1815</v>
      </c>
      <c r="J260" s="19" t="s">
        <v>23</v>
      </c>
      <c r="K260" s="21" t="s">
        <v>2334</v>
      </c>
      <c r="L260" s="60">
        <v>6000</v>
      </c>
    </row>
    <row r="261" spans="1:12" s="55" customFormat="1" ht="18" customHeight="1" x14ac:dyDescent="0.25">
      <c r="A261" s="14" t="s">
        <v>549</v>
      </c>
      <c r="B261" s="58" t="s">
        <v>1812</v>
      </c>
      <c r="C261" s="56" t="s">
        <v>2335</v>
      </c>
      <c r="D261" s="96">
        <v>8.9700000000000006</v>
      </c>
      <c r="E261" s="95">
        <v>0.06</v>
      </c>
      <c r="F261" s="137">
        <f t="shared" ref="F261:F322" si="15">SUM(D261+E261)*1.2 + 20</f>
        <v>30.835999999999999</v>
      </c>
      <c r="G261" s="18" t="s">
        <v>2333</v>
      </c>
      <c r="H261" s="19" t="s">
        <v>21</v>
      </c>
      <c r="I261" s="63" t="s">
        <v>1815</v>
      </c>
      <c r="J261" s="19" t="s">
        <v>23</v>
      </c>
      <c r="K261" s="21" t="s">
        <v>2336</v>
      </c>
      <c r="L261" s="60">
        <v>4000</v>
      </c>
    </row>
    <row r="262" spans="1:12" s="55" customFormat="1" ht="18" customHeight="1" x14ac:dyDescent="0.25">
      <c r="A262" s="14" t="s">
        <v>549</v>
      </c>
      <c r="B262" s="58" t="s">
        <v>1812</v>
      </c>
      <c r="C262" s="56" t="s">
        <v>2337</v>
      </c>
      <c r="D262" s="96">
        <v>8.9700000000000006</v>
      </c>
      <c r="E262" s="95">
        <v>0.06</v>
      </c>
      <c r="F262" s="137">
        <f t="shared" si="15"/>
        <v>30.835999999999999</v>
      </c>
      <c r="G262" s="18" t="s">
        <v>2338</v>
      </c>
      <c r="H262" s="19" t="s">
        <v>27</v>
      </c>
      <c r="I262" s="59" t="s">
        <v>1815</v>
      </c>
      <c r="J262" s="19" t="s">
        <v>28</v>
      </c>
      <c r="K262" s="21" t="s">
        <v>2336</v>
      </c>
      <c r="L262" s="60">
        <v>4000</v>
      </c>
    </row>
    <row r="263" spans="1:12" s="55" customFormat="1" ht="18" customHeight="1" x14ac:dyDescent="0.25">
      <c r="A263" s="14" t="s">
        <v>549</v>
      </c>
      <c r="B263" s="58" t="s">
        <v>1812</v>
      </c>
      <c r="C263" s="56" t="s">
        <v>2339</v>
      </c>
      <c r="D263" s="96">
        <v>8.9700000000000006</v>
      </c>
      <c r="E263" s="95">
        <v>0.06</v>
      </c>
      <c r="F263" s="137">
        <f t="shared" si="15"/>
        <v>30.835999999999999</v>
      </c>
      <c r="G263" s="18" t="s">
        <v>2340</v>
      </c>
      <c r="H263" s="19" t="s">
        <v>31</v>
      </c>
      <c r="I263" s="61" t="s">
        <v>1815</v>
      </c>
      <c r="J263" s="19" t="s">
        <v>32</v>
      </c>
      <c r="K263" s="21" t="s">
        <v>2336</v>
      </c>
      <c r="L263" s="60">
        <v>4000</v>
      </c>
    </row>
    <row r="264" spans="1:12" s="55" customFormat="1" ht="18" customHeight="1" x14ac:dyDescent="0.25">
      <c r="A264" s="14" t="s">
        <v>549</v>
      </c>
      <c r="B264" s="58" t="s">
        <v>1812</v>
      </c>
      <c r="C264" s="56" t="s">
        <v>2341</v>
      </c>
      <c r="D264" s="96">
        <v>8.9700000000000006</v>
      </c>
      <c r="E264" s="95">
        <v>0.06</v>
      </c>
      <c r="F264" s="137">
        <f t="shared" si="15"/>
        <v>30.835999999999999</v>
      </c>
      <c r="G264" s="18" t="s">
        <v>2342</v>
      </c>
      <c r="H264" s="19" t="s">
        <v>36</v>
      </c>
      <c r="I264" s="62" t="s">
        <v>1815</v>
      </c>
      <c r="J264" s="19" t="s">
        <v>37</v>
      </c>
      <c r="K264" s="21" t="s">
        <v>2336</v>
      </c>
      <c r="L264" s="60">
        <v>4000</v>
      </c>
    </row>
    <row r="265" spans="1:12" s="55" customFormat="1" ht="18" customHeight="1" x14ac:dyDescent="0.25">
      <c r="A265" s="14" t="s">
        <v>549</v>
      </c>
      <c r="B265" s="58" t="s">
        <v>1812</v>
      </c>
      <c r="C265" s="56" t="s">
        <v>2343</v>
      </c>
      <c r="D265" s="96">
        <v>9.9600000000000009</v>
      </c>
      <c r="E265" s="95">
        <v>0.06</v>
      </c>
      <c r="F265" s="137">
        <f t="shared" si="15"/>
        <v>32.024000000000001</v>
      </c>
      <c r="G265" s="18" t="s">
        <v>2344</v>
      </c>
      <c r="H265" s="19" t="s">
        <v>21</v>
      </c>
      <c r="I265" s="63" t="s">
        <v>1815</v>
      </c>
      <c r="J265" s="19" t="s">
        <v>23</v>
      </c>
      <c r="K265" s="21" t="s">
        <v>2345</v>
      </c>
      <c r="L265" s="60">
        <v>3200</v>
      </c>
    </row>
    <row r="266" spans="1:12" s="55" customFormat="1" ht="18" customHeight="1" x14ac:dyDescent="0.25">
      <c r="A266" s="14" t="s">
        <v>549</v>
      </c>
      <c r="B266" s="58" t="s">
        <v>1812</v>
      </c>
      <c r="C266" s="56" t="s">
        <v>2346</v>
      </c>
      <c r="D266" s="96">
        <v>2.56</v>
      </c>
      <c r="E266" s="95">
        <v>0.06</v>
      </c>
      <c r="F266" s="137">
        <f t="shared" si="15"/>
        <v>23.143999999999998</v>
      </c>
      <c r="G266" s="18" t="s">
        <v>2347</v>
      </c>
      <c r="H266" s="19" t="s">
        <v>21</v>
      </c>
      <c r="I266" s="63" t="s">
        <v>1815</v>
      </c>
      <c r="J266" s="19" t="s">
        <v>23</v>
      </c>
      <c r="K266" s="21" t="s">
        <v>2348</v>
      </c>
      <c r="L266" s="60">
        <v>2200</v>
      </c>
    </row>
    <row r="267" spans="1:12" s="55" customFormat="1" ht="18" customHeight="1" x14ac:dyDescent="0.25">
      <c r="A267" s="14" t="s">
        <v>549</v>
      </c>
      <c r="B267" s="58" t="s">
        <v>1812</v>
      </c>
      <c r="C267" s="56" t="s">
        <v>2349</v>
      </c>
      <c r="D267" s="96">
        <v>29.959999999999997</v>
      </c>
      <c r="E267" s="95">
        <v>0.06</v>
      </c>
      <c r="F267" s="137">
        <f>SUM(D267+E267)*1.2 + 30</f>
        <v>66.024000000000001</v>
      </c>
      <c r="G267" s="18" t="s">
        <v>2350</v>
      </c>
      <c r="H267" s="19" t="s">
        <v>21</v>
      </c>
      <c r="I267" s="63" t="s">
        <v>1815</v>
      </c>
      <c r="J267" s="19" t="s">
        <v>23</v>
      </c>
      <c r="K267" s="21" t="s">
        <v>2351</v>
      </c>
      <c r="L267" s="60">
        <v>8500</v>
      </c>
    </row>
    <row r="268" spans="1:12" s="55" customFormat="1" ht="18" customHeight="1" x14ac:dyDescent="0.25">
      <c r="A268" s="14" t="s">
        <v>549</v>
      </c>
      <c r="B268" s="58" t="s">
        <v>1812</v>
      </c>
      <c r="C268" s="56" t="s">
        <v>2352</v>
      </c>
      <c r="D268" s="96">
        <v>4.8299999999999992</v>
      </c>
      <c r="E268" s="95">
        <v>0.06</v>
      </c>
      <c r="F268" s="137">
        <f t="shared" si="15"/>
        <v>25.867999999999999</v>
      </c>
      <c r="G268" s="18" t="s">
        <v>2353</v>
      </c>
      <c r="H268" s="19" t="s">
        <v>21</v>
      </c>
      <c r="I268" s="63" t="s">
        <v>1815</v>
      </c>
      <c r="J268" s="19" t="s">
        <v>23</v>
      </c>
      <c r="K268" s="21" t="s">
        <v>2354</v>
      </c>
      <c r="L268" s="60">
        <v>2000</v>
      </c>
    </row>
    <row r="269" spans="1:12" s="55" customFormat="1" ht="18" customHeight="1" x14ac:dyDescent="0.25">
      <c r="A269" s="14" t="s">
        <v>549</v>
      </c>
      <c r="B269" s="58" t="s">
        <v>1812</v>
      </c>
      <c r="C269" s="56" t="s">
        <v>2355</v>
      </c>
      <c r="D269" s="96">
        <v>4.8299999999999992</v>
      </c>
      <c r="E269" s="95">
        <v>0.06</v>
      </c>
      <c r="F269" s="137">
        <f t="shared" si="15"/>
        <v>25.867999999999999</v>
      </c>
      <c r="G269" s="18" t="s">
        <v>2356</v>
      </c>
      <c r="H269" s="19" t="s">
        <v>27</v>
      </c>
      <c r="I269" s="59" t="s">
        <v>1815</v>
      </c>
      <c r="J269" s="19" t="s">
        <v>28</v>
      </c>
      <c r="K269" s="21" t="s">
        <v>2354</v>
      </c>
      <c r="L269" s="60">
        <v>1400</v>
      </c>
    </row>
    <row r="270" spans="1:12" s="55" customFormat="1" ht="18" customHeight="1" x14ac:dyDescent="0.25">
      <c r="A270" s="14" t="s">
        <v>549</v>
      </c>
      <c r="B270" s="58" t="s">
        <v>1812</v>
      </c>
      <c r="C270" s="56" t="s">
        <v>2357</v>
      </c>
      <c r="D270" s="96">
        <v>4.8299999999999992</v>
      </c>
      <c r="E270" s="95">
        <v>0.06</v>
      </c>
      <c r="F270" s="137">
        <f t="shared" si="15"/>
        <v>25.867999999999999</v>
      </c>
      <c r="G270" s="18" t="s">
        <v>2358</v>
      </c>
      <c r="H270" s="19" t="s">
        <v>31</v>
      </c>
      <c r="I270" s="61" t="s">
        <v>1815</v>
      </c>
      <c r="J270" s="19" t="s">
        <v>32</v>
      </c>
      <c r="K270" s="21" t="s">
        <v>2354</v>
      </c>
      <c r="L270" s="60">
        <v>1400</v>
      </c>
    </row>
    <row r="271" spans="1:12" s="55" customFormat="1" ht="18" customHeight="1" x14ac:dyDescent="0.25">
      <c r="A271" s="14" t="s">
        <v>549</v>
      </c>
      <c r="B271" s="58" t="s">
        <v>1812</v>
      </c>
      <c r="C271" s="56" t="s">
        <v>2359</v>
      </c>
      <c r="D271" s="96">
        <v>4.8299999999999992</v>
      </c>
      <c r="E271" s="95">
        <v>0.06</v>
      </c>
      <c r="F271" s="137">
        <f t="shared" si="15"/>
        <v>25.867999999999999</v>
      </c>
      <c r="G271" s="18" t="s">
        <v>2360</v>
      </c>
      <c r="H271" s="19" t="s">
        <v>36</v>
      </c>
      <c r="I271" s="62" t="s">
        <v>1815</v>
      </c>
      <c r="J271" s="19" t="s">
        <v>37</v>
      </c>
      <c r="K271" s="21" t="s">
        <v>2354</v>
      </c>
      <c r="L271" s="60">
        <v>1400</v>
      </c>
    </row>
    <row r="272" spans="1:12" s="55" customFormat="1" ht="18" customHeight="1" x14ac:dyDescent="0.25">
      <c r="A272" s="14" t="s">
        <v>549</v>
      </c>
      <c r="B272" s="58" t="s">
        <v>1812</v>
      </c>
      <c r="C272" s="56" t="s">
        <v>2361</v>
      </c>
      <c r="D272" s="96">
        <v>4.92</v>
      </c>
      <c r="E272" s="95">
        <v>0.06</v>
      </c>
      <c r="F272" s="137">
        <f t="shared" si="15"/>
        <v>25.975999999999999</v>
      </c>
      <c r="G272" s="18" t="s">
        <v>2362</v>
      </c>
      <c r="H272" s="19" t="s">
        <v>21</v>
      </c>
      <c r="I272" s="63" t="s">
        <v>1815</v>
      </c>
      <c r="J272" s="19" t="s">
        <v>23</v>
      </c>
      <c r="K272" s="21" t="s">
        <v>2363</v>
      </c>
      <c r="L272" s="60">
        <v>2500</v>
      </c>
    </row>
    <row r="273" spans="1:12" s="55" customFormat="1" ht="18" customHeight="1" x14ac:dyDescent="0.25">
      <c r="A273" s="14" t="s">
        <v>549</v>
      </c>
      <c r="B273" s="58" t="s">
        <v>1812</v>
      </c>
      <c r="C273" s="56" t="s">
        <v>2364</v>
      </c>
      <c r="D273" s="96">
        <v>7.17</v>
      </c>
      <c r="E273" s="95">
        <v>0.06</v>
      </c>
      <c r="F273" s="137">
        <f t="shared" si="15"/>
        <v>28.675999999999998</v>
      </c>
      <c r="G273" s="18" t="s">
        <v>2365</v>
      </c>
      <c r="H273" s="19" t="s">
        <v>21</v>
      </c>
      <c r="I273" s="63" t="s">
        <v>1815</v>
      </c>
      <c r="J273" s="19" t="s">
        <v>23</v>
      </c>
      <c r="K273" s="21" t="s">
        <v>2366</v>
      </c>
      <c r="L273" s="60">
        <v>8000</v>
      </c>
    </row>
    <row r="274" spans="1:12" s="55" customFormat="1" ht="18" customHeight="1" x14ac:dyDescent="0.25">
      <c r="A274" s="14" t="s">
        <v>549</v>
      </c>
      <c r="B274" s="58" t="s">
        <v>1812</v>
      </c>
      <c r="C274" s="56" t="s">
        <v>2367</v>
      </c>
      <c r="D274" s="96">
        <v>6.27</v>
      </c>
      <c r="E274" s="95">
        <v>0.06</v>
      </c>
      <c r="F274" s="137">
        <f t="shared" si="15"/>
        <v>27.595999999999997</v>
      </c>
      <c r="G274" s="18" t="s">
        <v>2368</v>
      </c>
      <c r="H274" s="19" t="s">
        <v>21</v>
      </c>
      <c r="I274" s="63" t="s">
        <v>1815</v>
      </c>
      <c r="J274" s="19" t="s">
        <v>23</v>
      </c>
      <c r="K274" s="21" t="s">
        <v>2369</v>
      </c>
      <c r="L274" s="60">
        <v>3000</v>
      </c>
    </row>
    <row r="275" spans="1:12" s="55" customFormat="1" ht="18" customHeight="1" x14ac:dyDescent="0.25">
      <c r="A275" s="14" t="s">
        <v>549</v>
      </c>
      <c r="B275" s="58" t="s">
        <v>1812</v>
      </c>
      <c r="C275" s="56" t="s">
        <v>2370</v>
      </c>
      <c r="D275" s="96">
        <v>7.26</v>
      </c>
      <c r="E275" s="95">
        <v>0.06</v>
      </c>
      <c r="F275" s="137">
        <f t="shared" si="15"/>
        <v>28.783999999999999</v>
      </c>
      <c r="G275" s="18" t="s">
        <v>2371</v>
      </c>
      <c r="H275" s="19" t="s">
        <v>21</v>
      </c>
      <c r="I275" s="63" t="s">
        <v>1815</v>
      </c>
      <c r="J275" s="19" t="s">
        <v>23</v>
      </c>
      <c r="K275" s="21" t="s">
        <v>2372</v>
      </c>
      <c r="L275" s="60">
        <v>8000</v>
      </c>
    </row>
    <row r="276" spans="1:12" s="55" customFormat="1" ht="18" customHeight="1" x14ac:dyDescent="0.25">
      <c r="A276" s="14" t="s">
        <v>549</v>
      </c>
      <c r="B276" s="58" t="s">
        <v>1812</v>
      </c>
      <c r="C276" s="56" t="s">
        <v>2373</v>
      </c>
      <c r="D276" s="96">
        <v>53.160000000000004</v>
      </c>
      <c r="E276" s="95">
        <v>0.06</v>
      </c>
      <c r="F276" s="137">
        <f>SUM(D276+E276)*1.2 + 50</f>
        <v>113.864</v>
      </c>
      <c r="G276" s="18" t="s">
        <v>2374</v>
      </c>
      <c r="H276" s="19" t="s">
        <v>21</v>
      </c>
      <c r="I276" s="63" t="s">
        <v>1815</v>
      </c>
      <c r="J276" s="19" t="s">
        <v>23</v>
      </c>
      <c r="K276" s="21" t="s">
        <v>2375</v>
      </c>
      <c r="L276" s="60">
        <v>15000</v>
      </c>
    </row>
    <row r="277" spans="1:12" s="55" customFormat="1" ht="18" customHeight="1" x14ac:dyDescent="0.25">
      <c r="A277" s="14" t="s">
        <v>549</v>
      </c>
      <c r="B277" s="58" t="s">
        <v>1812</v>
      </c>
      <c r="C277" s="56" t="s">
        <v>2376</v>
      </c>
      <c r="D277" s="96">
        <v>44.56</v>
      </c>
      <c r="E277" s="95">
        <v>0.06</v>
      </c>
      <c r="F277" s="137">
        <f>SUM(D277+E277)*1.2 + 40</f>
        <v>93.544000000000011</v>
      </c>
      <c r="G277" s="18" t="s">
        <v>2377</v>
      </c>
      <c r="H277" s="19" t="s">
        <v>27</v>
      </c>
      <c r="I277" s="59" t="s">
        <v>1815</v>
      </c>
      <c r="J277" s="19" t="s">
        <v>28</v>
      </c>
      <c r="K277" s="21" t="s">
        <v>2378</v>
      </c>
      <c r="L277" s="60">
        <v>5000</v>
      </c>
    </row>
    <row r="278" spans="1:12" s="55" customFormat="1" ht="18" customHeight="1" x14ac:dyDescent="0.25">
      <c r="A278" s="14" t="s">
        <v>549</v>
      </c>
      <c r="B278" s="58" t="s">
        <v>1812</v>
      </c>
      <c r="C278" s="56" t="s">
        <v>2379</v>
      </c>
      <c r="D278" s="96">
        <v>44.56</v>
      </c>
      <c r="E278" s="95">
        <v>0.06</v>
      </c>
      <c r="F278" s="137">
        <f t="shared" ref="F278:F279" si="16">SUM(D278+E278)*1.2 + 40</f>
        <v>93.544000000000011</v>
      </c>
      <c r="G278" s="18" t="s">
        <v>2380</v>
      </c>
      <c r="H278" s="19" t="s">
        <v>31</v>
      </c>
      <c r="I278" s="61" t="s">
        <v>1815</v>
      </c>
      <c r="J278" s="19" t="s">
        <v>32</v>
      </c>
      <c r="K278" s="21" t="s">
        <v>2378</v>
      </c>
      <c r="L278" s="60">
        <v>5000</v>
      </c>
    </row>
    <row r="279" spans="1:12" s="55" customFormat="1" ht="18" customHeight="1" x14ac:dyDescent="0.25">
      <c r="A279" s="14" t="s">
        <v>549</v>
      </c>
      <c r="B279" s="58" t="s">
        <v>1812</v>
      </c>
      <c r="C279" s="56" t="s">
        <v>2381</v>
      </c>
      <c r="D279" s="96">
        <v>44.56</v>
      </c>
      <c r="E279" s="95">
        <v>0.06</v>
      </c>
      <c r="F279" s="137">
        <f t="shared" si="16"/>
        <v>93.544000000000011</v>
      </c>
      <c r="G279" s="18" t="s">
        <v>2382</v>
      </c>
      <c r="H279" s="19" t="s">
        <v>36</v>
      </c>
      <c r="I279" s="62" t="s">
        <v>1815</v>
      </c>
      <c r="J279" s="19" t="s">
        <v>37</v>
      </c>
      <c r="K279" s="21" t="s">
        <v>2378</v>
      </c>
      <c r="L279" s="60">
        <v>5000</v>
      </c>
    </row>
    <row r="280" spans="1:12" s="55" customFormat="1" ht="18" customHeight="1" x14ac:dyDescent="0.25">
      <c r="A280" s="14" t="s">
        <v>549</v>
      </c>
      <c r="B280" s="58" t="s">
        <v>1812</v>
      </c>
      <c r="C280" s="56" t="s">
        <v>2383</v>
      </c>
      <c r="D280" s="96">
        <v>29.669999999999998</v>
      </c>
      <c r="E280" s="95">
        <v>0.06</v>
      </c>
      <c r="F280" s="137">
        <f>SUM(D280+E280)*1.2 + 25</f>
        <v>60.675999999999995</v>
      </c>
      <c r="G280" s="18" t="s">
        <v>2384</v>
      </c>
      <c r="H280" s="19" t="s">
        <v>21</v>
      </c>
      <c r="I280" s="63" t="s">
        <v>1815</v>
      </c>
      <c r="J280" s="19" t="s">
        <v>23</v>
      </c>
      <c r="K280" s="21" t="s">
        <v>2385</v>
      </c>
      <c r="L280" s="60">
        <v>8000</v>
      </c>
    </row>
    <row r="281" spans="1:12" s="55" customFormat="1" ht="18" customHeight="1" x14ac:dyDescent="0.25">
      <c r="A281" s="14" t="s">
        <v>549</v>
      </c>
      <c r="B281" s="58" t="s">
        <v>1812</v>
      </c>
      <c r="C281" s="56" t="s">
        <v>2386</v>
      </c>
      <c r="D281" s="96">
        <v>19.77</v>
      </c>
      <c r="E281" s="95">
        <v>0.06</v>
      </c>
      <c r="F281" s="137">
        <f t="shared" si="15"/>
        <v>43.795999999999992</v>
      </c>
      <c r="G281" s="18" t="s">
        <v>2387</v>
      </c>
      <c r="H281" s="19" t="s">
        <v>27</v>
      </c>
      <c r="I281" s="59" t="s">
        <v>1815</v>
      </c>
      <c r="J281" s="19" t="s">
        <v>28</v>
      </c>
      <c r="K281" s="21" t="s">
        <v>2385</v>
      </c>
      <c r="L281" s="60">
        <v>6000</v>
      </c>
    </row>
    <row r="282" spans="1:12" s="55" customFormat="1" ht="18" customHeight="1" x14ac:dyDescent="0.25">
      <c r="A282" s="14" t="s">
        <v>549</v>
      </c>
      <c r="B282" s="58" t="s">
        <v>1812</v>
      </c>
      <c r="C282" s="56" t="s">
        <v>2388</v>
      </c>
      <c r="D282" s="96">
        <v>21.959999999999997</v>
      </c>
      <c r="E282" s="95">
        <v>0.06</v>
      </c>
      <c r="F282" s="137">
        <f t="shared" si="15"/>
        <v>46.423999999999992</v>
      </c>
      <c r="G282" s="18" t="s">
        <v>2389</v>
      </c>
      <c r="H282" s="19" t="s">
        <v>31</v>
      </c>
      <c r="I282" s="61" t="s">
        <v>1815</v>
      </c>
      <c r="J282" s="19" t="s">
        <v>32</v>
      </c>
      <c r="K282" s="21" t="s">
        <v>2385</v>
      </c>
      <c r="L282" s="60">
        <v>6000</v>
      </c>
    </row>
    <row r="283" spans="1:12" s="55" customFormat="1" ht="18" customHeight="1" x14ac:dyDescent="0.25">
      <c r="A283" s="14" t="s">
        <v>549</v>
      </c>
      <c r="B283" s="58" t="s">
        <v>1812</v>
      </c>
      <c r="C283" s="56" t="s">
        <v>2390</v>
      </c>
      <c r="D283" s="96">
        <v>19.77</v>
      </c>
      <c r="E283" s="95">
        <v>0.06</v>
      </c>
      <c r="F283" s="137">
        <f t="shared" si="15"/>
        <v>43.795999999999992</v>
      </c>
      <c r="G283" s="18" t="s">
        <v>2391</v>
      </c>
      <c r="H283" s="19" t="s">
        <v>36</v>
      </c>
      <c r="I283" s="62" t="s">
        <v>1815</v>
      </c>
      <c r="J283" s="19" t="s">
        <v>37</v>
      </c>
      <c r="K283" s="21" t="s">
        <v>2385</v>
      </c>
      <c r="L283" s="60">
        <v>6000</v>
      </c>
    </row>
    <row r="284" spans="1:12" s="55" customFormat="1" ht="18" customHeight="1" x14ac:dyDescent="0.25">
      <c r="A284" s="14" t="s">
        <v>549</v>
      </c>
      <c r="B284" s="58" t="s">
        <v>1812</v>
      </c>
      <c r="C284" s="56" t="s">
        <v>2392</v>
      </c>
      <c r="D284" s="96">
        <v>3.57</v>
      </c>
      <c r="E284" s="95">
        <v>0.06</v>
      </c>
      <c r="F284" s="137">
        <f t="shared" si="15"/>
        <v>24.356000000000002</v>
      </c>
      <c r="G284" s="18" t="s">
        <v>2393</v>
      </c>
      <c r="H284" s="19" t="s">
        <v>21</v>
      </c>
      <c r="I284" s="63" t="s">
        <v>1815</v>
      </c>
      <c r="J284" s="19" t="s">
        <v>23</v>
      </c>
      <c r="K284" s="21" t="s">
        <v>2394</v>
      </c>
      <c r="L284" s="60">
        <v>3000</v>
      </c>
    </row>
    <row r="285" spans="1:12" s="55" customFormat="1" ht="18" customHeight="1" x14ac:dyDescent="0.25">
      <c r="A285" s="14" t="s">
        <v>549</v>
      </c>
      <c r="B285" s="58" t="s">
        <v>1812</v>
      </c>
      <c r="C285" s="56" t="s">
        <v>2395</v>
      </c>
      <c r="D285" s="96">
        <v>3.96</v>
      </c>
      <c r="E285" s="95">
        <v>0.06</v>
      </c>
      <c r="F285" s="137">
        <f t="shared" si="15"/>
        <v>24.823999999999998</v>
      </c>
      <c r="G285" s="18" t="s">
        <v>2396</v>
      </c>
      <c r="H285" s="19" t="s">
        <v>27</v>
      </c>
      <c r="I285" s="59" t="s">
        <v>1815</v>
      </c>
      <c r="J285" s="19" t="s">
        <v>28</v>
      </c>
      <c r="K285" s="21" t="s">
        <v>2394</v>
      </c>
      <c r="L285" s="60">
        <v>2500</v>
      </c>
    </row>
    <row r="286" spans="1:12" s="55" customFormat="1" ht="18" customHeight="1" x14ac:dyDescent="0.25">
      <c r="A286" s="14" t="s">
        <v>549</v>
      </c>
      <c r="B286" s="58" t="s">
        <v>1812</v>
      </c>
      <c r="C286" s="56" t="s">
        <v>2397</v>
      </c>
      <c r="D286" s="96">
        <v>3.57</v>
      </c>
      <c r="E286" s="95">
        <v>0.06</v>
      </c>
      <c r="F286" s="137">
        <f t="shared" si="15"/>
        <v>24.356000000000002</v>
      </c>
      <c r="G286" s="18" t="s">
        <v>2398</v>
      </c>
      <c r="H286" s="19" t="s">
        <v>31</v>
      </c>
      <c r="I286" s="61" t="s">
        <v>1815</v>
      </c>
      <c r="J286" s="19" t="s">
        <v>32</v>
      </c>
      <c r="K286" s="21" t="s">
        <v>2394</v>
      </c>
      <c r="L286" s="60">
        <v>2500</v>
      </c>
    </row>
    <row r="287" spans="1:12" s="55" customFormat="1" ht="18" customHeight="1" x14ac:dyDescent="0.25">
      <c r="A287" s="14" t="s">
        <v>549</v>
      </c>
      <c r="B287" s="58" t="s">
        <v>1812</v>
      </c>
      <c r="C287" s="56" t="s">
        <v>2399</v>
      </c>
      <c r="D287" s="96">
        <v>3.57</v>
      </c>
      <c r="E287" s="95">
        <v>0.06</v>
      </c>
      <c r="F287" s="137">
        <f t="shared" si="15"/>
        <v>24.356000000000002</v>
      </c>
      <c r="G287" s="18" t="s">
        <v>2400</v>
      </c>
      <c r="H287" s="19" t="s">
        <v>36</v>
      </c>
      <c r="I287" s="62" t="s">
        <v>1815</v>
      </c>
      <c r="J287" s="19" t="s">
        <v>37</v>
      </c>
      <c r="K287" s="21" t="s">
        <v>2394</v>
      </c>
      <c r="L287" s="60">
        <v>2500</v>
      </c>
    </row>
    <row r="288" spans="1:12" s="55" customFormat="1" ht="18" customHeight="1" x14ac:dyDescent="0.25">
      <c r="A288" s="14" t="s">
        <v>549</v>
      </c>
      <c r="B288" s="58" t="s">
        <v>1812</v>
      </c>
      <c r="C288" s="56" t="s">
        <v>2401</v>
      </c>
      <c r="D288" s="96">
        <v>10.41</v>
      </c>
      <c r="E288" s="95">
        <v>0.06</v>
      </c>
      <c r="F288" s="137">
        <f t="shared" si="15"/>
        <v>32.564</v>
      </c>
      <c r="G288" s="18" t="s">
        <v>2402</v>
      </c>
      <c r="H288" s="19" t="s">
        <v>21</v>
      </c>
      <c r="I288" s="63" t="s">
        <v>1815</v>
      </c>
      <c r="J288" s="19" t="s">
        <v>23</v>
      </c>
      <c r="K288" s="21" t="s">
        <v>2403</v>
      </c>
      <c r="L288" s="60">
        <v>10000</v>
      </c>
    </row>
    <row r="289" spans="1:12" s="55" customFormat="1" ht="18" customHeight="1" x14ac:dyDescent="0.25">
      <c r="A289" s="14" t="s">
        <v>549</v>
      </c>
      <c r="B289" s="58" t="s">
        <v>1812</v>
      </c>
      <c r="C289" s="56" t="s">
        <v>2404</v>
      </c>
      <c r="D289" s="96">
        <v>35.97</v>
      </c>
      <c r="E289" s="95">
        <v>0.06</v>
      </c>
      <c r="F289" s="137">
        <f>SUM(D289+E289)*1.2 + 30</f>
        <v>73.23599999999999</v>
      </c>
      <c r="G289" s="18" t="s">
        <v>2405</v>
      </c>
      <c r="H289" s="19" t="s">
        <v>21</v>
      </c>
      <c r="I289" s="63" t="s">
        <v>1815</v>
      </c>
      <c r="J289" s="19" t="s">
        <v>23</v>
      </c>
      <c r="K289" s="21" t="s">
        <v>2406</v>
      </c>
      <c r="L289" s="60">
        <v>7300</v>
      </c>
    </row>
    <row r="290" spans="1:12" s="55" customFormat="1" ht="18" customHeight="1" x14ac:dyDescent="0.25">
      <c r="A290" s="14" t="s">
        <v>549</v>
      </c>
      <c r="B290" s="58" t="s">
        <v>1812</v>
      </c>
      <c r="C290" s="56" t="s">
        <v>2407</v>
      </c>
      <c r="D290" s="96">
        <v>35.97</v>
      </c>
      <c r="E290" s="95">
        <v>0.06</v>
      </c>
      <c r="F290" s="137">
        <f t="shared" ref="F290:F292" si="17">SUM(D290+E290)*1.2 + 30</f>
        <v>73.23599999999999</v>
      </c>
      <c r="G290" s="18" t="s">
        <v>2408</v>
      </c>
      <c r="H290" s="19" t="s">
        <v>27</v>
      </c>
      <c r="I290" s="59" t="s">
        <v>1815</v>
      </c>
      <c r="J290" s="19" t="s">
        <v>28</v>
      </c>
      <c r="K290" s="21" t="s">
        <v>2406</v>
      </c>
      <c r="L290" s="60">
        <v>8800</v>
      </c>
    </row>
    <row r="291" spans="1:12" s="55" customFormat="1" ht="18" customHeight="1" x14ac:dyDescent="0.25">
      <c r="A291" s="14" t="s">
        <v>549</v>
      </c>
      <c r="B291" s="58" t="s">
        <v>1812</v>
      </c>
      <c r="C291" s="56" t="s">
        <v>2409</v>
      </c>
      <c r="D291" s="96">
        <v>35.97</v>
      </c>
      <c r="E291" s="95">
        <v>0.06</v>
      </c>
      <c r="F291" s="137">
        <f t="shared" si="17"/>
        <v>73.23599999999999</v>
      </c>
      <c r="G291" s="18" t="s">
        <v>2410</v>
      </c>
      <c r="H291" s="19" t="s">
        <v>31</v>
      </c>
      <c r="I291" s="61" t="s">
        <v>1815</v>
      </c>
      <c r="J291" s="19" t="s">
        <v>32</v>
      </c>
      <c r="K291" s="21" t="s">
        <v>2406</v>
      </c>
      <c r="L291" s="60">
        <v>8800</v>
      </c>
    </row>
    <row r="292" spans="1:12" s="55" customFormat="1" ht="18" customHeight="1" x14ac:dyDescent="0.25">
      <c r="A292" s="14" t="s">
        <v>549</v>
      </c>
      <c r="B292" s="58" t="s">
        <v>1812</v>
      </c>
      <c r="C292" s="56" t="s">
        <v>2411</v>
      </c>
      <c r="D292" s="96">
        <v>35.97</v>
      </c>
      <c r="E292" s="95">
        <v>0.06</v>
      </c>
      <c r="F292" s="137">
        <f t="shared" si="17"/>
        <v>73.23599999999999</v>
      </c>
      <c r="G292" s="18" t="s">
        <v>2412</v>
      </c>
      <c r="H292" s="19" t="s">
        <v>36</v>
      </c>
      <c r="I292" s="62" t="s">
        <v>1815</v>
      </c>
      <c r="J292" s="19" t="s">
        <v>37</v>
      </c>
      <c r="K292" s="21" t="s">
        <v>2406</v>
      </c>
      <c r="L292" s="60">
        <v>8800</v>
      </c>
    </row>
    <row r="293" spans="1:12" s="55" customFormat="1" ht="18" customHeight="1" x14ac:dyDescent="0.25">
      <c r="A293" s="14" t="s">
        <v>549</v>
      </c>
      <c r="B293" s="58" t="s">
        <v>1812</v>
      </c>
      <c r="C293" s="56" t="s">
        <v>2413</v>
      </c>
      <c r="D293" s="96">
        <v>14.370000000000001</v>
      </c>
      <c r="E293" s="95">
        <v>0.06</v>
      </c>
      <c r="F293" s="137">
        <f t="shared" si="15"/>
        <v>37.316000000000003</v>
      </c>
      <c r="G293" s="18" t="s">
        <v>2414</v>
      </c>
      <c r="H293" s="19" t="s">
        <v>21</v>
      </c>
      <c r="I293" s="63" t="s">
        <v>1815</v>
      </c>
      <c r="J293" s="19" t="s">
        <v>23</v>
      </c>
      <c r="K293" s="21" t="s">
        <v>2415</v>
      </c>
      <c r="L293" s="60">
        <v>6100</v>
      </c>
    </row>
    <row r="294" spans="1:12" s="55" customFormat="1" ht="18" customHeight="1" x14ac:dyDescent="0.25">
      <c r="A294" s="14" t="s">
        <v>549</v>
      </c>
      <c r="B294" s="58" t="s">
        <v>1812</v>
      </c>
      <c r="C294" s="56" t="s">
        <v>2416</v>
      </c>
      <c r="D294" s="96">
        <v>14.91</v>
      </c>
      <c r="E294" s="95">
        <v>0.06</v>
      </c>
      <c r="F294" s="137">
        <f t="shared" si="15"/>
        <v>37.963999999999999</v>
      </c>
      <c r="G294" s="18" t="s">
        <v>2417</v>
      </c>
      <c r="H294" s="19" t="s">
        <v>21</v>
      </c>
      <c r="I294" s="63" t="s">
        <v>1815</v>
      </c>
      <c r="J294" s="19" t="s">
        <v>23</v>
      </c>
      <c r="K294" s="21" t="s">
        <v>2418</v>
      </c>
      <c r="L294" s="60">
        <v>13300</v>
      </c>
    </row>
    <row r="295" spans="1:12" s="55" customFormat="1" ht="18" customHeight="1" x14ac:dyDescent="0.25">
      <c r="A295" s="14" t="s">
        <v>549</v>
      </c>
      <c r="B295" s="58" t="s">
        <v>1812</v>
      </c>
      <c r="C295" s="56" t="s">
        <v>2419</v>
      </c>
      <c r="D295" s="96">
        <v>46.86</v>
      </c>
      <c r="E295" s="95">
        <v>0.06</v>
      </c>
      <c r="F295" s="137">
        <f>SUM(D295+E295)*1.2 + 45</f>
        <v>101.304</v>
      </c>
      <c r="G295" s="18" t="s">
        <v>2420</v>
      </c>
      <c r="H295" s="19" t="s">
        <v>21</v>
      </c>
      <c r="I295" s="63" t="s">
        <v>1815</v>
      </c>
      <c r="J295" s="19" t="s">
        <v>23</v>
      </c>
      <c r="K295" s="21" t="s">
        <v>2421</v>
      </c>
      <c r="L295" s="60">
        <v>6000</v>
      </c>
    </row>
    <row r="296" spans="1:12" s="55" customFormat="1" ht="18" customHeight="1" x14ac:dyDescent="0.25">
      <c r="A296" s="14" t="s">
        <v>549</v>
      </c>
      <c r="B296" s="58" t="s">
        <v>1812</v>
      </c>
      <c r="C296" s="56" t="s">
        <v>2422</v>
      </c>
      <c r="D296" s="96">
        <v>30.66</v>
      </c>
      <c r="E296" s="95">
        <v>0.06</v>
      </c>
      <c r="F296" s="137">
        <f>SUM(D296+E296)*1.2 + 30</f>
        <v>66.864000000000004</v>
      </c>
      <c r="G296" s="18" t="s">
        <v>2423</v>
      </c>
      <c r="H296" s="19" t="s">
        <v>21</v>
      </c>
      <c r="I296" s="63" t="s">
        <v>1815</v>
      </c>
      <c r="J296" s="19" t="s">
        <v>23</v>
      </c>
      <c r="K296" s="21" t="s">
        <v>2424</v>
      </c>
      <c r="L296" s="60">
        <v>9000</v>
      </c>
    </row>
    <row r="297" spans="1:12" s="55" customFormat="1" ht="18" customHeight="1" x14ac:dyDescent="0.25">
      <c r="A297" s="14" t="s">
        <v>549</v>
      </c>
      <c r="B297" s="58" t="s">
        <v>1812</v>
      </c>
      <c r="C297" s="56" t="s">
        <v>2425</v>
      </c>
      <c r="D297" s="96">
        <v>30.66</v>
      </c>
      <c r="E297" s="95">
        <v>0.06</v>
      </c>
      <c r="F297" s="137">
        <f t="shared" ref="F297:F299" si="18">SUM(D297+E297)*1.2 + 30</f>
        <v>66.864000000000004</v>
      </c>
      <c r="G297" s="18" t="s">
        <v>2426</v>
      </c>
      <c r="H297" s="19" t="s">
        <v>27</v>
      </c>
      <c r="I297" s="59" t="s">
        <v>1815</v>
      </c>
      <c r="J297" s="19" t="s">
        <v>28</v>
      </c>
      <c r="K297" s="21" t="s">
        <v>2424</v>
      </c>
      <c r="L297" s="60">
        <v>9000</v>
      </c>
    </row>
    <row r="298" spans="1:12" s="55" customFormat="1" ht="18" customHeight="1" x14ac:dyDescent="0.25">
      <c r="A298" s="14" t="s">
        <v>549</v>
      </c>
      <c r="B298" s="58" t="s">
        <v>1812</v>
      </c>
      <c r="C298" s="56" t="s">
        <v>2427</v>
      </c>
      <c r="D298" s="96">
        <v>30.66</v>
      </c>
      <c r="E298" s="95">
        <v>0.06</v>
      </c>
      <c r="F298" s="137">
        <f t="shared" si="18"/>
        <v>66.864000000000004</v>
      </c>
      <c r="G298" s="18" t="s">
        <v>2428</v>
      </c>
      <c r="H298" s="19" t="s">
        <v>31</v>
      </c>
      <c r="I298" s="61" t="s">
        <v>1815</v>
      </c>
      <c r="J298" s="19" t="s">
        <v>32</v>
      </c>
      <c r="K298" s="21" t="s">
        <v>2424</v>
      </c>
      <c r="L298" s="60">
        <v>9000</v>
      </c>
    </row>
    <row r="299" spans="1:12" s="55" customFormat="1" ht="18" customHeight="1" x14ac:dyDescent="0.25">
      <c r="A299" s="14" t="s">
        <v>549</v>
      </c>
      <c r="B299" s="58" t="s">
        <v>1812</v>
      </c>
      <c r="C299" s="56" t="s">
        <v>2429</v>
      </c>
      <c r="D299" s="96">
        <v>30.66</v>
      </c>
      <c r="E299" s="95">
        <v>0.06</v>
      </c>
      <c r="F299" s="137">
        <f t="shared" si="18"/>
        <v>66.864000000000004</v>
      </c>
      <c r="G299" s="18" t="s">
        <v>2430</v>
      </c>
      <c r="H299" s="19" t="s">
        <v>36</v>
      </c>
      <c r="I299" s="62" t="s">
        <v>1815</v>
      </c>
      <c r="J299" s="19" t="s">
        <v>37</v>
      </c>
      <c r="K299" s="21" t="s">
        <v>2424</v>
      </c>
      <c r="L299" s="60">
        <v>9000</v>
      </c>
    </row>
    <row r="300" spans="1:12" s="55" customFormat="1" ht="18" customHeight="1" x14ac:dyDescent="0.25">
      <c r="A300" s="14" t="s">
        <v>549</v>
      </c>
      <c r="B300" s="58" t="s">
        <v>1819</v>
      </c>
      <c r="C300" s="56" t="s">
        <v>2431</v>
      </c>
      <c r="D300" s="96">
        <v>57.660000000000004</v>
      </c>
      <c r="E300" s="95">
        <v>0.06</v>
      </c>
      <c r="F300" s="137">
        <f>SUM(D300+E300)*1.2 + 50</f>
        <v>119.26400000000001</v>
      </c>
      <c r="G300" s="18" t="s">
        <v>2432</v>
      </c>
      <c r="H300" s="19" t="s">
        <v>21</v>
      </c>
      <c r="I300" s="63" t="s">
        <v>1815</v>
      </c>
      <c r="J300" s="19" t="s">
        <v>23</v>
      </c>
      <c r="K300" s="21" t="s">
        <v>2433</v>
      </c>
      <c r="L300" s="60">
        <v>30000</v>
      </c>
    </row>
    <row r="301" spans="1:12" s="55" customFormat="1" ht="18" customHeight="1" x14ac:dyDescent="0.25">
      <c r="A301" s="14" t="s">
        <v>549</v>
      </c>
      <c r="B301" s="58" t="s">
        <v>1819</v>
      </c>
      <c r="C301" s="56" t="s">
        <v>2434</v>
      </c>
      <c r="D301" s="96">
        <v>57.660000000000004</v>
      </c>
      <c r="E301" s="95">
        <v>0.06</v>
      </c>
      <c r="F301" s="137">
        <f t="shared" ref="F301:F303" si="19">SUM(D301+E301)*1.2 + 50</f>
        <v>119.26400000000001</v>
      </c>
      <c r="G301" s="18" t="s">
        <v>2435</v>
      </c>
      <c r="H301" s="19" t="s">
        <v>27</v>
      </c>
      <c r="I301" s="59" t="s">
        <v>1815</v>
      </c>
      <c r="J301" s="19" t="s">
        <v>28</v>
      </c>
      <c r="K301" s="21" t="s">
        <v>2433</v>
      </c>
      <c r="L301" s="60">
        <v>30000</v>
      </c>
    </row>
    <row r="302" spans="1:12" s="55" customFormat="1" ht="18" customHeight="1" x14ac:dyDescent="0.25">
      <c r="A302" s="14" t="s">
        <v>549</v>
      </c>
      <c r="B302" s="58" t="s">
        <v>1819</v>
      </c>
      <c r="C302" s="56" t="s">
        <v>2436</v>
      </c>
      <c r="D302" s="96">
        <v>57.660000000000004</v>
      </c>
      <c r="E302" s="95">
        <v>0.06</v>
      </c>
      <c r="F302" s="137">
        <f t="shared" si="19"/>
        <v>119.26400000000001</v>
      </c>
      <c r="G302" s="18" t="s">
        <v>2437</v>
      </c>
      <c r="H302" s="19" t="s">
        <v>31</v>
      </c>
      <c r="I302" s="61" t="s">
        <v>1815</v>
      </c>
      <c r="J302" s="19" t="s">
        <v>32</v>
      </c>
      <c r="K302" s="21" t="s">
        <v>2433</v>
      </c>
      <c r="L302" s="60">
        <v>30000</v>
      </c>
    </row>
    <row r="303" spans="1:12" s="55" customFormat="1" ht="18" customHeight="1" x14ac:dyDescent="0.25">
      <c r="A303" s="14" t="s">
        <v>549</v>
      </c>
      <c r="B303" s="58" t="s">
        <v>1819</v>
      </c>
      <c r="C303" s="56" t="s">
        <v>2438</v>
      </c>
      <c r="D303" s="96">
        <v>57.660000000000004</v>
      </c>
      <c r="E303" s="95">
        <v>0.06</v>
      </c>
      <c r="F303" s="137">
        <f t="shared" si="19"/>
        <v>119.26400000000001</v>
      </c>
      <c r="G303" s="18" t="s">
        <v>2439</v>
      </c>
      <c r="H303" s="19" t="s">
        <v>36</v>
      </c>
      <c r="I303" s="62" t="s">
        <v>1815</v>
      </c>
      <c r="J303" s="19" t="s">
        <v>37</v>
      </c>
      <c r="K303" s="21" t="s">
        <v>2433</v>
      </c>
      <c r="L303" s="60">
        <v>30000</v>
      </c>
    </row>
    <row r="304" spans="1:12" s="55" customFormat="1" ht="18" customHeight="1" x14ac:dyDescent="0.25">
      <c r="A304" s="14" t="s">
        <v>549</v>
      </c>
      <c r="B304" s="58" t="s">
        <v>1812</v>
      </c>
      <c r="C304" s="56" t="s">
        <v>2440</v>
      </c>
      <c r="D304" s="96">
        <v>14.1</v>
      </c>
      <c r="E304" s="95">
        <v>0.06</v>
      </c>
      <c r="F304" s="137">
        <f t="shared" si="15"/>
        <v>36.992000000000004</v>
      </c>
      <c r="G304" s="18" t="s">
        <v>2441</v>
      </c>
      <c r="H304" s="19" t="s">
        <v>21</v>
      </c>
      <c r="I304" s="63" t="s">
        <v>1815</v>
      </c>
      <c r="J304" s="19" t="s">
        <v>23</v>
      </c>
      <c r="K304" s="21" t="s">
        <v>2442</v>
      </c>
      <c r="L304" s="60">
        <v>6000</v>
      </c>
    </row>
    <row r="305" spans="1:12" s="55" customFormat="1" ht="18" customHeight="1" x14ac:dyDescent="0.25">
      <c r="A305" s="14" t="s">
        <v>549</v>
      </c>
      <c r="B305" s="58" t="s">
        <v>1812</v>
      </c>
      <c r="C305" s="56" t="s">
        <v>2443</v>
      </c>
      <c r="D305" s="96">
        <v>14.1</v>
      </c>
      <c r="E305" s="95">
        <v>0.06</v>
      </c>
      <c r="F305" s="137">
        <f t="shared" si="15"/>
        <v>36.992000000000004</v>
      </c>
      <c r="G305" s="18" t="s">
        <v>2444</v>
      </c>
      <c r="H305" s="19" t="s">
        <v>27</v>
      </c>
      <c r="I305" s="59" t="s">
        <v>1815</v>
      </c>
      <c r="J305" s="19" t="s">
        <v>28</v>
      </c>
      <c r="K305" s="21" t="s">
        <v>2442</v>
      </c>
      <c r="L305" s="60">
        <v>6000</v>
      </c>
    </row>
    <row r="306" spans="1:12" s="55" customFormat="1" ht="18" customHeight="1" x14ac:dyDescent="0.25">
      <c r="A306" s="14" t="s">
        <v>549</v>
      </c>
      <c r="B306" s="58" t="s">
        <v>1812</v>
      </c>
      <c r="C306" s="56" t="s">
        <v>2445</v>
      </c>
      <c r="D306" s="96">
        <v>14.1</v>
      </c>
      <c r="E306" s="95">
        <v>0.06</v>
      </c>
      <c r="F306" s="137">
        <f t="shared" si="15"/>
        <v>36.992000000000004</v>
      </c>
      <c r="G306" s="18" t="s">
        <v>2446</v>
      </c>
      <c r="H306" s="19" t="s">
        <v>31</v>
      </c>
      <c r="I306" s="61" t="s">
        <v>1815</v>
      </c>
      <c r="J306" s="19" t="s">
        <v>32</v>
      </c>
      <c r="K306" s="21" t="s">
        <v>2442</v>
      </c>
      <c r="L306" s="60">
        <v>6000</v>
      </c>
    </row>
    <row r="307" spans="1:12" s="55" customFormat="1" ht="18" customHeight="1" x14ac:dyDescent="0.25">
      <c r="A307" s="14" t="s">
        <v>549</v>
      </c>
      <c r="B307" s="58" t="s">
        <v>1812</v>
      </c>
      <c r="C307" s="56" t="s">
        <v>2447</v>
      </c>
      <c r="D307" s="96">
        <v>14.1</v>
      </c>
      <c r="E307" s="95">
        <v>0.06</v>
      </c>
      <c r="F307" s="137">
        <f t="shared" si="15"/>
        <v>36.992000000000004</v>
      </c>
      <c r="G307" s="18" t="s">
        <v>2448</v>
      </c>
      <c r="H307" s="19" t="s">
        <v>36</v>
      </c>
      <c r="I307" s="62" t="s">
        <v>1815</v>
      </c>
      <c r="J307" s="19" t="s">
        <v>37</v>
      </c>
      <c r="K307" s="21" t="s">
        <v>2442</v>
      </c>
      <c r="L307" s="60">
        <v>6000</v>
      </c>
    </row>
    <row r="308" spans="1:12" s="55" customFormat="1" ht="18" customHeight="1" x14ac:dyDescent="0.25">
      <c r="A308" s="14" t="s">
        <v>549</v>
      </c>
      <c r="B308" s="58" t="s">
        <v>1812</v>
      </c>
      <c r="C308" s="56" t="s">
        <v>2449</v>
      </c>
      <c r="D308" s="96">
        <v>11.940000000000001</v>
      </c>
      <c r="E308" s="95">
        <v>0.06</v>
      </c>
      <c r="F308" s="137">
        <f t="shared" si="15"/>
        <v>34.400000000000006</v>
      </c>
      <c r="G308" s="18" t="s">
        <v>2450</v>
      </c>
      <c r="H308" s="19" t="s">
        <v>21</v>
      </c>
      <c r="I308" s="63" t="s">
        <v>1815</v>
      </c>
      <c r="J308" s="19" t="s">
        <v>23</v>
      </c>
      <c r="K308" s="21" t="s">
        <v>2451</v>
      </c>
      <c r="L308" s="60">
        <v>23700</v>
      </c>
    </row>
    <row r="309" spans="1:12" s="55" customFormat="1" ht="18" customHeight="1" x14ac:dyDescent="0.25">
      <c r="A309" s="14" t="s">
        <v>549</v>
      </c>
      <c r="B309" s="58" t="s">
        <v>1812</v>
      </c>
      <c r="C309" s="56" t="s">
        <v>2452</v>
      </c>
      <c r="D309" s="96">
        <v>28.77</v>
      </c>
      <c r="E309" s="95">
        <v>0.06</v>
      </c>
      <c r="F309" s="137">
        <f>SUM(D309+E309)*1.2 + 25</f>
        <v>59.595999999999997</v>
      </c>
      <c r="G309" s="18" t="s">
        <v>2453</v>
      </c>
      <c r="H309" s="19" t="s">
        <v>21</v>
      </c>
      <c r="I309" s="63" t="s">
        <v>1815</v>
      </c>
      <c r="J309" s="19" t="s">
        <v>23</v>
      </c>
      <c r="K309" s="21" t="s">
        <v>2454</v>
      </c>
      <c r="L309" s="60">
        <v>20000</v>
      </c>
    </row>
    <row r="310" spans="1:12" s="55" customFormat="1" ht="18" customHeight="1" x14ac:dyDescent="0.25">
      <c r="A310" s="14" t="s">
        <v>549</v>
      </c>
      <c r="B310" s="58" t="s">
        <v>1812</v>
      </c>
      <c r="C310" s="56" t="s">
        <v>2455</v>
      </c>
      <c r="D310" s="96">
        <v>21.66</v>
      </c>
      <c r="E310" s="95">
        <v>0.06</v>
      </c>
      <c r="F310" s="137">
        <f t="shared" si="15"/>
        <v>46.063999999999993</v>
      </c>
      <c r="G310" s="18" t="s">
        <v>2456</v>
      </c>
      <c r="H310" s="19" t="s">
        <v>21</v>
      </c>
      <c r="I310" s="63" t="s">
        <v>1815</v>
      </c>
      <c r="J310" s="19" t="s">
        <v>23</v>
      </c>
      <c r="K310" s="21" t="s">
        <v>2457</v>
      </c>
      <c r="L310" s="60">
        <v>10000</v>
      </c>
    </row>
    <row r="311" spans="1:12" s="55" customFormat="1" ht="18" customHeight="1" x14ac:dyDescent="0.25">
      <c r="A311" s="14" t="s">
        <v>549</v>
      </c>
      <c r="B311" s="58" t="s">
        <v>1812</v>
      </c>
      <c r="C311" s="56" t="s">
        <v>2458</v>
      </c>
      <c r="D311" s="96">
        <v>24.27</v>
      </c>
      <c r="E311" s="95">
        <v>0.06</v>
      </c>
      <c r="F311" s="137">
        <f t="shared" si="15"/>
        <v>49.195999999999998</v>
      </c>
      <c r="G311" s="18" t="s">
        <v>2459</v>
      </c>
      <c r="H311" s="19" t="s">
        <v>27</v>
      </c>
      <c r="I311" s="59" t="s">
        <v>1815</v>
      </c>
      <c r="J311" s="19" t="s">
        <v>28</v>
      </c>
      <c r="K311" s="21" t="s">
        <v>2457</v>
      </c>
      <c r="L311" s="60">
        <v>8500</v>
      </c>
    </row>
    <row r="312" spans="1:12" s="55" customFormat="1" ht="18" customHeight="1" x14ac:dyDescent="0.25">
      <c r="A312" s="14" t="s">
        <v>549</v>
      </c>
      <c r="B312" s="58" t="s">
        <v>1812</v>
      </c>
      <c r="C312" s="56" t="s">
        <v>2460</v>
      </c>
      <c r="D312" s="96">
        <v>24.27</v>
      </c>
      <c r="E312" s="95">
        <v>0.06</v>
      </c>
      <c r="F312" s="137">
        <f t="shared" si="15"/>
        <v>49.195999999999998</v>
      </c>
      <c r="G312" s="18" t="s">
        <v>2461</v>
      </c>
      <c r="H312" s="19" t="s">
        <v>31</v>
      </c>
      <c r="I312" s="61" t="s">
        <v>1815</v>
      </c>
      <c r="J312" s="19" t="s">
        <v>32</v>
      </c>
      <c r="K312" s="21" t="s">
        <v>2457</v>
      </c>
      <c r="L312" s="60">
        <v>8500</v>
      </c>
    </row>
    <row r="313" spans="1:12" s="55" customFormat="1" ht="18" customHeight="1" x14ac:dyDescent="0.25">
      <c r="A313" s="14" t="s">
        <v>549</v>
      </c>
      <c r="B313" s="58" t="s">
        <v>1812</v>
      </c>
      <c r="C313" s="56" t="s">
        <v>2462</v>
      </c>
      <c r="D313" s="96">
        <v>24.27</v>
      </c>
      <c r="E313" s="95">
        <v>0.06</v>
      </c>
      <c r="F313" s="137">
        <f t="shared" si="15"/>
        <v>49.195999999999998</v>
      </c>
      <c r="G313" s="18" t="s">
        <v>2463</v>
      </c>
      <c r="H313" s="19" t="s">
        <v>36</v>
      </c>
      <c r="I313" s="62" t="s">
        <v>1815</v>
      </c>
      <c r="J313" s="19" t="s">
        <v>37</v>
      </c>
      <c r="K313" s="21" t="s">
        <v>2457</v>
      </c>
      <c r="L313" s="60">
        <v>8500</v>
      </c>
    </row>
    <row r="314" spans="1:12" s="55" customFormat="1" ht="18" customHeight="1" x14ac:dyDescent="0.25">
      <c r="A314" s="14" t="s">
        <v>549</v>
      </c>
      <c r="B314" s="58" t="s">
        <v>1812</v>
      </c>
      <c r="C314" s="56" t="s">
        <v>2464</v>
      </c>
      <c r="D314" s="96">
        <v>19.959999999999997</v>
      </c>
      <c r="E314" s="95">
        <v>0.06</v>
      </c>
      <c r="F314" s="137">
        <f t="shared" si="15"/>
        <v>44.023999999999994</v>
      </c>
      <c r="G314" s="18" t="s">
        <v>2465</v>
      </c>
      <c r="H314" s="19" t="s">
        <v>21</v>
      </c>
      <c r="I314" s="63" t="s">
        <v>1815</v>
      </c>
      <c r="J314" s="19" t="s">
        <v>23</v>
      </c>
      <c r="K314" s="21" t="s">
        <v>2466</v>
      </c>
      <c r="L314" s="60">
        <v>15000</v>
      </c>
    </row>
    <row r="315" spans="1:12" s="55" customFormat="1" ht="18" customHeight="1" x14ac:dyDescent="0.25">
      <c r="A315" s="14" t="s">
        <v>549</v>
      </c>
      <c r="B315" s="58" t="s">
        <v>1812</v>
      </c>
      <c r="C315" s="56" t="s">
        <v>2467</v>
      </c>
      <c r="D315" s="96">
        <v>19.959999999999997</v>
      </c>
      <c r="E315" s="95">
        <v>0.06</v>
      </c>
      <c r="F315" s="137">
        <f t="shared" si="15"/>
        <v>44.023999999999994</v>
      </c>
      <c r="G315" s="18" t="s">
        <v>2468</v>
      </c>
      <c r="H315" s="19" t="s">
        <v>27</v>
      </c>
      <c r="I315" s="59" t="s">
        <v>1815</v>
      </c>
      <c r="J315" s="19" t="s">
        <v>28</v>
      </c>
      <c r="K315" s="21" t="s">
        <v>2466</v>
      </c>
      <c r="L315" s="60">
        <v>7500</v>
      </c>
    </row>
    <row r="316" spans="1:12" s="55" customFormat="1" ht="18" customHeight="1" x14ac:dyDescent="0.25">
      <c r="A316" s="14" t="s">
        <v>549</v>
      </c>
      <c r="B316" s="58" t="s">
        <v>1812</v>
      </c>
      <c r="C316" s="56" t="s">
        <v>2469</v>
      </c>
      <c r="D316" s="96">
        <v>19.959999999999997</v>
      </c>
      <c r="E316" s="95">
        <v>0.06</v>
      </c>
      <c r="F316" s="137">
        <f t="shared" si="15"/>
        <v>44.023999999999994</v>
      </c>
      <c r="G316" s="18" t="s">
        <v>2470</v>
      </c>
      <c r="H316" s="19" t="s">
        <v>31</v>
      </c>
      <c r="I316" s="61" t="s">
        <v>1815</v>
      </c>
      <c r="J316" s="19" t="s">
        <v>32</v>
      </c>
      <c r="K316" s="21" t="s">
        <v>2466</v>
      </c>
      <c r="L316" s="60">
        <v>7500</v>
      </c>
    </row>
    <row r="317" spans="1:12" s="55" customFormat="1" ht="18" customHeight="1" x14ac:dyDescent="0.25">
      <c r="A317" s="14" t="s">
        <v>549</v>
      </c>
      <c r="B317" s="58" t="s">
        <v>1812</v>
      </c>
      <c r="C317" s="56" t="s">
        <v>2471</v>
      </c>
      <c r="D317" s="96">
        <v>19.959999999999997</v>
      </c>
      <c r="E317" s="95">
        <v>0.06</v>
      </c>
      <c r="F317" s="137">
        <f t="shared" si="15"/>
        <v>44.023999999999994</v>
      </c>
      <c r="G317" s="18" t="s">
        <v>2472</v>
      </c>
      <c r="H317" s="19" t="s">
        <v>36</v>
      </c>
      <c r="I317" s="62" t="s">
        <v>1815</v>
      </c>
      <c r="J317" s="19" t="s">
        <v>37</v>
      </c>
      <c r="K317" s="21" t="s">
        <v>2466</v>
      </c>
      <c r="L317" s="60">
        <v>7500</v>
      </c>
    </row>
    <row r="318" spans="1:12" s="55" customFormat="1" ht="18" customHeight="1" x14ac:dyDescent="0.25">
      <c r="A318" s="14" t="s">
        <v>549</v>
      </c>
      <c r="B318" s="58" t="s">
        <v>1812</v>
      </c>
      <c r="C318" s="56" t="s">
        <v>2473</v>
      </c>
      <c r="D318" s="96">
        <v>12.66</v>
      </c>
      <c r="E318" s="95">
        <v>0.06</v>
      </c>
      <c r="F318" s="137">
        <f t="shared" si="15"/>
        <v>35.263999999999996</v>
      </c>
      <c r="G318" s="18" t="s">
        <v>2474</v>
      </c>
      <c r="H318" s="19" t="s">
        <v>21</v>
      </c>
      <c r="I318" s="63" t="s">
        <v>1815</v>
      </c>
      <c r="J318" s="19" t="s">
        <v>23</v>
      </c>
      <c r="K318" s="21" t="s">
        <v>2475</v>
      </c>
      <c r="L318" s="60">
        <v>3000</v>
      </c>
    </row>
    <row r="319" spans="1:12" s="55" customFormat="1" ht="18" customHeight="1" x14ac:dyDescent="0.25">
      <c r="A319" s="14" t="s">
        <v>549</v>
      </c>
      <c r="B319" s="58" t="s">
        <v>1812</v>
      </c>
      <c r="C319" s="56" t="s">
        <v>2476</v>
      </c>
      <c r="D319" s="96">
        <v>17.07</v>
      </c>
      <c r="E319" s="95">
        <v>0.06</v>
      </c>
      <c r="F319" s="137">
        <f t="shared" si="15"/>
        <v>40.555999999999997</v>
      </c>
      <c r="G319" s="18" t="s">
        <v>2477</v>
      </c>
      <c r="H319" s="19" t="s">
        <v>21</v>
      </c>
      <c r="I319" s="63" t="s">
        <v>1815</v>
      </c>
      <c r="J319" s="19" t="s">
        <v>23</v>
      </c>
      <c r="K319" s="21" t="s">
        <v>2478</v>
      </c>
      <c r="L319" s="60">
        <v>6000</v>
      </c>
    </row>
    <row r="320" spans="1:12" s="55" customFormat="1" ht="18" customHeight="1" x14ac:dyDescent="0.25">
      <c r="A320" s="14" t="s">
        <v>549</v>
      </c>
      <c r="B320" s="58" t="s">
        <v>1819</v>
      </c>
      <c r="C320" s="56" t="s">
        <v>2479</v>
      </c>
      <c r="D320" s="96">
        <v>15.81</v>
      </c>
      <c r="E320" s="95">
        <v>0.06</v>
      </c>
      <c r="F320" s="137">
        <f t="shared" si="15"/>
        <v>39.043999999999997</v>
      </c>
      <c r="G320" s="18" t="s">
        <v>2480</v>
      </c>
      <c r="H320" s="19" t="s">
        <v>21</v>
      </c>
      <c r="I320" s="63" t="s">
        <v>1815</v>
      </c>
      <c r="J320" s="19" t="s">
        <v>23</v>
      </c>
      <c r="K320" s="21" t="s">
        <v>2481</v>
      </c>
      <c r="L320" s="60">
        <v>20000</v>
      </c>
    </row>
    <row r="321" spans="1:12" s="55" customFormat="1" ht="18" customHeight="1" x14ac:dyDescent="0.25">
      <c r="A321" s="14" t="s">
        <v>549</v>
      </c>
      <c r="B321" s="58" t="s">
        <v>1812</v>
      </c>
      <c r="C321" s="56" t="s">
        <v>2482</v>
      </c>
      <c r="D321" s="96">
        <v>13.47</v>
      </c>
      <c r="E321" s="95">
        <v>0.06</v>
      </c>
      <c r="F321" s="137">
        <f t="shared" si="15"/>
        <v>36.236000000000004</v>
      </c>
      <c r="G321" s="18" t="s">
        <v>2483</v>
      </c>
      <c r="H321" s="19" t="s">
        <v>21</v>
      </c>
      <c r="I321" s="63" t="s">
        <v>1815</v>
      </c>
      <c r="J321" s="19" t="s">
        <v>23</v>
      </c>
      <c r="K321" s="21" t="s">
        <v>2484</v>
      </c>
      <c r="L321" s="60">
        <v>6000</v>
      </c>
    </row>
    <row r="322" spans="1:12" s="55" customFormat="1" ht="18" customHeight="1" x14ac:dyDescent="0.25">
      <c r="A322" s="14" t="s">
        <v>549</v>
      </c>
      <c r="B322" s="58" t="s">
        <v>1819</v>
      </c>
      <c r="C322" s="56" t="s">
        <v>2485</v>
      </c>
      <c r="D322" s="96">
        <v>17.16</v>
      </c>
      <c r="E322" s="95">
        <v>0.06</v>
      </c>
      <c r="F322" s="137">
        <f t="shared" si="15"/>
        <v>40.664000000000001</v>
      </c>
      <c r="G322" s="18" t="s">
        <v>2486</v>
      </c>
      <c r="H322" s="19" t="s">
        <v>21</v>
      </c>
      <c r="I322" s="63" t="s">
        <v>1815</v>
      </c>
      <c r="J322" s="19" t="s">
        <v>23</v>
      </c>
      <c r="K322" s="21" t="s">
        <v>2487</v>
      </c>
      <c r="L322" s="60">
        <v>20000</v>
      </c>
    </row>
    <row r="323" spans="1:12" s="55" customFormat="1" ht="18" customHeight="1" x14ac:dyDescent="0.25">
      <c r="A323" s="14" t="s">
        <v>549</v>
      </c>
      <c r="B323" s="58" t="s">
        <v>1812</v>
      </c>
      <c r="C323" s="56" t="s">
        <v>2488</v>
      </c>
      <c r="D323" s="96">
        <v>30.959999999999997</v>
      </c>
      <c r="E323" s="95">
        <v>0.06</v>
      </c>
      <c r="F323" s="137">
        <f>SUM(D323+E323)*1.2 + 25</f>
        <v>62.223999999999997</v>
      </c>
      <c r="G323" s="18" t="s">
        <v>2489</v>
      </c>
      <c r="H323" s="19" t="s">
        <v>21</v>
      </c>
      <c r="I323" s="63" t="s">
        <v>1815</v>
      </c>
      <c r="J323" s="19" t="s">
        <v>23</v>
      </c>
      <c r="K323" s="21" t="s">
        <v>2490</v>
      </c>
      <c r="L323" s="60">
        <v>15000</v>
      </c>
    </row>
    <row r="324" spans="1:12" s="55" customFormat="1" ht="18" customHeight="1" x14ac:dyDescent="0.25">
      <c r="A324" s="14" t="s">
        <v>549</v>
      </c>
      <c r="B324" s="58" t="s">
        <v>1812</v>
      </c>
      <c r="C324" s="56" t="s">
        <v>2491</v>
      </c>
      <c r="D324" s="96">
        <v>0.06</v>
      </c>
      <c r="E324" s="95">
        <v>0.06</v>
      </c>
      <c r="F324" s="137">
        <f t="shared" ref="F324:F387" si="20">SUM(D324+E324)*1.2 + 20</f>
        <v>20.143999999999998</v>
      </c>
      <c r="G324" s="18" t="s">
        <v>2492</v>
      </c>
      <c r="H324" s="19" t="s">
        <v>21</v>
      </c>
      <c r="I324" s="63" t="s">
        <v>1815</v>
      </c>
      <c r="J324" s="19" t="s">
        <v>23</v>
      </c>
      <c r="K324" s="21" t="s">
        <v>2493</v>
      </c>
      <c r="L324" s="60">
        <v>15000</v>
      </c>
    </row>
    <row r="325" spans="1:12" s="55" customFormat="1" ht="18" customHeight="1" x14ac:dyDescent="0.25">
      <c r="A325" s="14" t="s">
        <v>549</v>
      </c>
      <c r="B325" s="58" t="s">
        <v>1819</v>
      </c>
      <c r="C325" s="56" t="s">
        <v>2494</v>
      </c>
      <c r="D325" s="96">
        <v>45.06</v>
      </c>
      <c r="E325" s="95">
        <v>0.06</v>
      </c>
      <c r="F325" s="137">
        <f>SUM(D325+E325)*1.2 + 40</f>
        <v>94.144000000000005</v>
      </c>
      <c r="G325" s="18" t="s">
        <v>2495</v>
      </c>
      <c r="H325" s="19" t="s">
        <v>21</v>
      </c>
      <c r="I325" s="63" t="s">
        <v>1815</v>
      </c>
      <c r="J325" s="19" t="s">
        <v>23</v>
      </c>
      <c r="K325" s="21" t="s">
        <v>2496</v>
      </c>
      <c r="L325" s="60">
        <v>4500</v>
      </c>
    </row>
    <row r="326" spans="1:12" s="55" customFormat="1" ht="18" customHeight="1" x14ac:dyDescent="0.25">
      <c r="A326" s="14" t="s">
        <v>549</v>
      </c>
      <c r="B326" s="58" t="s">
        <v>1812</v>
      </c>
      <c r="C326" s="56" t="s">
        <v>2497</v>
      </c>
      <c r="D326" s="96">
        <v>49.56</v>
      </c>
      <c r="E326" s="95">
        <v>0.06</v>
      </c>
      <c r="F326" s="137">
        <f>SUM(D326+E326)*1.2 + 45</f>
        <v>104.54400000000001</v>
      </c>
      <c r="G326" s="18" t="s">
        <v>2498</v>
      </c>
      <c r="H326" s="19" t="s">
        <v>21</v>
      </c>
      <c r="I326" s="63" t="s">
        <v>1815</v>
      </c>
      <c r="J326" s="19" t="s">
        <v>23</v>
      </c>
      <c r="K326" s="21" t="s">
        <v>2499</v>
      </c>
      <c r="L326" s="60">
        <v>21000</v>
      </c>
    </row>
    <row r="327" spans="1:12" s="55" customFormat="1" ht="18" customHeight="1" x14ac:dyDescent="0.25">
      <c r="A327" s="14" t="s">
        <v>549</v>
      </c>
      <c r="B327" s="58" t="s">
        <v>1812</v>
      </c>
      <c r="C327" s="56" t="s">
        <v>2500</v>
      </c>
      <c r="D327" s="96">
        <v>49.56</v>
      </c>
      <c r="E327" s="95">
        <v>0.06</v>
      </c>
      <c r="F327" s="137">
        <f t="shared" ref="F327:F329" si="21">SUM(D327+E327)*1.2 + 45</f>
        <v>104.54400000000001</v>
      </c>
      <c r="G327" s="18" t="s">
        <v>2501</v>
      </c>
      <c r="H327" s="19" t="s">
        <v>27</v>
      </c>
      <c r="I327" s="59" t="s">
        <v>1815</v>
      </c>
      <c r="J327" s="19" t="s">
        <v>28</v>
      </c>
      <c r="K327" s="21" t="s">
        <v>2499</v>
      </c>
      <c r="L327" s="60">
        <v>14000</v>
      </c>
    </row>
    <row r="328" spans="1:12" s="55" customFormat="1" ht="18" customHeight="1" x14ac:dyDescent="0.25">
      <c r="A328" s="14" t="s">
        <v>549</v>
      </c>
      <c r="B328" s="58" t="s">
        <v>1812</v>
      </c>
      <c r="C328" s="56" t="s">
        <v>2502</v>
      </c>
      <c r="D328" s="96">
        <v>49.56</v>
      </c>
      <c r="E328" s="95">
        <v>0.06</v>
      </c>
      <c r="F328" s="137">
        <f t="shared" si="21"/>
        <v>104.54400000000001</v>
      </c>
      <c r="G328" s="18" t="s">
        <v>2503</v>
      </c>
      <c r="H328" s="19" t="s">
        <v>31</v>
      </c>
      <c r="I328" s="61" t="s">
        <v>1815</v>
      </c>
      <c r="J328" s="19" t="s">
        <v>32</v>
      </c>
      <c r="K328" s="21" t="s">
        <v>2499</v>
      </c>
      <c r="L328" s="60">
        <v>14000</v>
      </c>
    </row>
    <row r="329" spans="1:12" s="55" customFormat="1" ht="18" customHeight="1" x14ac:dyDescent="0.25">
      <c r="A329" s="14" t="s">
        <v>549</v>
      </c>
      <c r="B329" s="58" t="s">
        <v>1812</v>
      </c>
      <c r="C329" s="56" t="s">
        <v>2504</v>
      </c>
      <c r="D329" s="96">
        <v>49.56</v>
      </c>
      <c r="E329" s="95">
        <v>0.06</v>
      </c>
      <c r="F329" s="137">
        <f t="shared" si="21"/>
        <v>104.54400000000001</v>
      </c>
      <c r="G329" s="18" t="s">
        <v>2505</v>
      </c>
      <c r="H329" s="19" t="s">
        <v>36</v>
      </c>
      <c r="I329" s="62" t="s">
        <v>1815</v>
      </c>
      <c r="J329" s="19" t="s">
        <v>37</v>
      </c>
      <c r="K329" s="21" t="s">
        <v>2499</v>
      </c>
      <c r="L329" s="60">
        <v>14000</v>
      </c>
    </row>
    <row r="330" spans="1:12" s="55" customFormat="1" ht="18" customHeight="1" x14ac:dyDescent="0.25">
      <c r="A330" s="14" t="s">
        <v>549</v>
      </c>
      <c r="B330" s="58" t="s">
        <v>1812</v>
      </c>
      <c r="C330" s="56" t="s">
        <v>2506</v>
      </c>
      <c r="D330" s="96">
        <v>26.16</v>
      </c>
      <c r="E330" s="95">
        <v>0.06</v>
      </c>
      <c r="F330" s="137">
        <f t="shared" si="20"/>
        <v>51.463999999999999</v>
      </c>
      <c r="G330" s="18" t="s">
        <v>2507</v>
      </c>
      <c r="H330" s="19" t="s">
        <v>21</v>
      </c>
      <c r="I330" s="63" t="s">
        <v>1815</v>
      </c>
      <c r="J330" s="19" t="s">
        <v>23</v>
      </c>
      <c r="K330" s="21" t="s">
        <v>2508</v>
      </c>
      <c r="L330" s="60">
        <v>6500</v>
      </c>
    </row>
    <row r="331" spans="1:12" s="55" customFormat="1" ht="18" customHeight="1" x14ac:dyDescent="0.25">
      <c r="A331" s="14" t="s">
        <v>549</v>
      </c>
      <c r="B331" s="58" t="s">
        <v>1812</v>
      </c>
      <c r="C331" s="56" t="s">
        <v>2509</v>
      </c>
      <c r="D331" s="96">
        <v>26.16</v>
      </c>
      <c r="E331" s="95">
        <v>0.06</v>
      </c>
      <c r="F331" s="137">
        <f t="shared" si="20"/>
        <v>51.463999999999999</v>
      </c>
      <c r="G331" s="18" t="s">
        <v>2510</v>
      </c>
      <c r="H331" s="19" t="s">
        <v>27</v>
      </c>
      <c r="I331" s="59" t="s">
        <v>1815</v>
      </c>
      <c r="J331" s="19" t="s">
        <v>28</v>
      </c>
      <c r="K331" s="21" t="s">
        <v>2508</v>
      </c>
      <c r="L331" s="60">
        <v>7500</v>
      </c>
    </row>
    <row r="332" spans="1:12" s="55" customFormat="1" ht="18" customHeight="1" x14ac:dyDescent="0.25">
      <c r="A332" s="14" t="s">
        <v>549</v>
      </c>
      <c r="B332" s="58" t="s">
        <v>1812</v>
      </c>
      <c r="C332" s="56" t="s">
        <v>2511</v>
      </c>
      <c r="D332" s="96">
        <v>26.16</v>
      </c>
      <c r="E332" s="95">
        <v>0.06</v>
      </c>
      <c r="F332" s="137">
        <f t="shared" si="20"/>
        <v>51.463999999999999</v>
      </c>
      <c r="G332" s="18" t="s">
        <v>2512</v>
      </c>
      <c r="H332" s="19" t="s">
        <v>31</v>
      </c>
      <c r="I332" s="61" t="s">
        <v>1815</v>
      </c>
      <c r="J332" s="19" t="s">
        <v>32</v>
      </c>
      <c r="K332" s="21" t="s">
        <v>2508</v>
      </c>
      <c r="L332" s="60">
        <v>7500</v>
      </c>
    </row>
    <row r="333" spans="1:12" s="55" customFormat="1" ht="18" customHeight="1" x14ac:dyDescent="0.25">
      <c r="A333" s="14" t="s">
        <v>549</v>
      </c>
      <c r="B333" s="58" t="s">
        <v>1812</v>
      </c>
      <c r="C333" s="56" t="s">
        <v>2513</v>
      </c>
      <c r="D333" s="96">
        <v>26.16</v>
      </c>
      <c r="E333" s="95">
        <v>0.06</v>
      </c>
      <c r="F333" s="137">
        <f t="shared" si="20"/>
        <v>51.463999999999999</v>
      </c>
      <c r="G333" s="18" t="s">
        <v>2514</v>
      </c>
      <c r="H333" s="19" t="s">
        <v>36</v>
      </c>
      <c r="I333" s="62" t="s">
        <v>1815</v>
      </c>
      <c r="J333" s="19" t="s">
        <v>37</v>
      </c>
      <c r="K333" s="21" t="s">
        <v>2508</v>
      </c>
      <c r="L333" s="60">
        <v>7500</v>
      </c>
    </row>
    <row r="334" spans="1:12" s="55" customFormat="1" ht="18" customHeight="1" x14ac:dyDescent="0.25">
      <c r="A334" s="14" t="s">
        <v>549</v>
      </c>
      <c r="B334" s="58" t="s">
        <v>1812</v>
      </c>
      <c r="C334" s="56" t="s">
        <v>2515</v>
      </c>
      <c r="D334" s="96">
        <v>26.16</v>
      </c>
      <c r="E334" s="95">
        <v>0.06</v>
      </c>
      <c r="F334" s="137">
        <f t="shared" si="20"/>
        <v>51.463999999999999</v>
      </c>
      <c r="G334" s="18" t="s">
        <v>2516</v>
      </c>
      <c r="H334" s="19" t="s">
        <v>21</v>
      </c>
      <c r="I334" s="63" t="s">
        <v>1815</v>
      </c>
      <c r="J334" s="19" t="s">
        <v>23</v>
      </c>
      <c r="K334" s="21" t="s">
        <v>2517</v>
      </c>
      <c r="L334" s="60">
        <v>4500</v>
      </c>
    </row>
    <row r="335" spans="1:12" s="55" customFormat="1" ht="18" customHeight="1" x14ac:dyDescent="0.25">
      <c r="A335" s="14" t="s">
        <v>549</v>
      </c>
      <c r="B335" s="58" t="s">
        <v>1812</v>
      </c>
      <c r="C335" s="56" t="s">
        <v>2518</v>
      </c>
      <c r="D335" s="96">
        <v>29.959999999999997</v>
      </c>
      <c r="E335" s="95">
        <v>0.06</v>
      </c>
      <c r="F335" s="137">
        <f>SUM(D335+E335)*1.2 + 25</f>
        <v>61.023999999999994</v>
      </c>
      <c r="G335" s="18" t="s">
        <v>2519</v>
      </c>
      <c r="H335" s="19" t="s">
        <v>21</v>
      </c>
      <c r="I335" s="63" t="s">
        <v>1815</v>
      </c>
      <c r="J335" s="19" t="s">
        <v>23</v>
      </c>
      <c r="K335" s="21" t="s">
        <v>2520</v>
      </c>
      <c r="L335" s="60">
        <v>8500</v>
      </c>
    </row>
    <row r="336" spans="1:12" s="55" customFormat="1" ht="18" customHeight="1" x14ac:dyDescent="0.25">
      <c r="A336" s="14" t="s">
        <v>549</v>
      </c>
      <c r="B336" s="58" t="s">
        <v>1812</v>
      </c>
      <c r="C336" s="56" t="s">
        <v>2521</v>
      </c>
      <c r="D336" s="96">
        <v>15.270000000000001</v>
      </c>
      <c r="E336" s="95">
        <v>0.06</v>
      </c>
      <c r="F336" s="137">
        <f t="shared" si="20"/>
        <v>38.396000000000001</v>
      </c>
      <c r="G336" s="18" t="s">
        <v>2522</v>
      </c>
      <c r="H336" s="19" t="s">
        <v>21</v>
      </c>
      <c r="I336" s="63" t="s">
        <v>1815</v>
      </c>
      <c r="J336" s="19" t="s">
        <v>23</v>
      </c>
      <c r="K336" s="21" t="s">
        <v>2523</v>
      </c>
      <c r="L336" s="60">
        <v>2700</v>
      </c>
    </row>
    <row r="337" spans="1:12" s="55" customFormat="1" ht="18" customHeight="1" x14ac:dyDescent="0.25">
      <c r="A337" s="14" t="s">
        <v>549</v>
      </c>
      <c r="B337" s="58" t="s">
        <v>1812</v>
      </c>
      <c r="C337" s="56" t="s">
        <v>2524</v>
      </c>
      <c r="D337" s="96">
        <v>15.270000000000001</v>
      </c>
      <c r="E337" s="95">
        <v>0.06</v>
      </c>
      <c r="F337" s="137">
        <f t="shared" si="20"/>
        <v>38.396000000000001</v>
      </c>
      <c r="G337" s="18" t="s">
        <v>2525</v>
      </c>
      <c r="H337" s="19" t="s">
        <v>27</v>
      </c>
      <c r="I337" s="59" t="s">
        <v>1815</v>
      </c>
      <c r="J337" s="19" t="s">
        <v>28</v>
      </c>
      <c r="K337" s="21" t="s">
        <v>2523</v>
      </c>
      <c r="L337" s="60">
        <v>2700</v>
      </c>
    </row>
    <row r="338" spans="1:12" s="55" customFormat="1" ht="18" customHeight="1" x14ac:dyDescent="0.25">
      <c r="A338" s="14" t="s">
        <v>549</v>
      </c>
      <c r="B338" s="58" t="s">
        <v>1812</v>
      </c>
      <c r="C338" s="56" t="s">
        <v>2526</v>
      </c>
      <c r="D338" s="96">
        <v>15.270000000000001</v>
      </c>
      <c r="E338" s="95">
        <v>0.06</v>
      </c>
      <c r="F338" s="137">
        <f t="shared" si="20"/>
        <v>38.396000000000001</v>
      </c>
      <c r="G338" s="18" t="s">
        <v>2527</v>
      </c>
      <c r="H338" s="19" t="s">
        <v>31</v>
      </c>
      <c r="I338" s="61" t="s">
        <v>1815</v>
      </c>
      <c r="J338" s="19" t="s">
        <v>32</v>
      </c>
      <c r="K338" s="21" t="s">
        <v>2523</v>
      </c>
      <c r="L338" s="60">
        <v>2700</v>
      </c>
    </row>
    <row r="339" spans="1:12" s="55" customFormat="1" ht="18" customHeight="1" x14ac:dyDescent="0.25">
      <c r="A339" s="14" t="s">
        <v>549</v>
      </c>
      <c r="B339" s="58" t="s">
        <v>1812</v>
      </c>
      <c r="C339" s="56" t="s">
        <v>2528</v>
      </c>
      <c r="D339" s="96">
        <v>16.959999999999997</v>
      </c>
      <c r="E339" s="95">
        <v>0.06</v>
      </c>
      <c r="F339" s="137">
        <f t="shared" si="20"/>
        <v>40.423999999999992</v>
      </c>
      <c r="G339" s="18" t="s">
        <v>2529</v>
      </c>
      <c r="H339" s="19" t="s">
        <v>36</v>
      </c>
      <c r="I339" s="62" t="s">
        <v>1815</v>
      </c>
      <c r="J339" s="19" t="s">
        <v>37</v>
      </c>
      <c r="K339" s="21" t="s">
        <v>2523</v>
      </c>
      <c r="L339" s="60">
        <v>2700</v>
      </c>
    </row>
    <row r="340" spans="1:12" s="55" customFormat="1" ht="18" customHeight="1" x14ac:dyDescent="0.25">
      <c r="A340" s="14" t="s">
        <v>549</v>
      </c>
      <c r="B340" s="58" t="s">
        <v>1812</v>
      </c>
      <c r="C340" s="56" t="s">
        <v>2530</v>
      </c>
      <c r="D340" s="96">
        <v>11.31</v>
      </c>
      <c r="E340" s="95">
        <v>0.06</v>
      </c>
      <c r="F340" s="137">
        <f t="shared" si="20"/>
        <v>33.643999999999998</v>
      </c>
      <c r="G340" s="18" t="s">
        <v>2531</v>
      </c>
      <c r="H340" s="19" t="s">
        <v>21</v>
      </c>
      <c r="I340" s="63" t="s">
        <v>1815</v>
      </c>
      <c r="J340" s="19" t="s">
        <v>23</v>
      </c>
      <c r="K340" s="21" t="s">
        <v>2532</v>
      </c>
      <c r="L340" s="60">
        <v>4500</v>
      </c>
    </row>
    <row r="341" spans="1:12" s="55" customFormat="1" ht="18" customHeight="1" x14ac:dyDescent="0.25">
      <c r="A341" s="14" t="s">
        <v>549</v>
      </c>
      <c r="B341" s="58" t="s">
        <v>1812</v>
      </c>
      <c r="C341" s="56" t="s">
        <v>2533</v>
      </c>
      <c r="D341" s="96">
        <v>11.31</v>
      </c>
      <c r="E341" s="95">
        <v>0.06</v>
      </c>
      <c r="F341" s="137">
        <f t="shared" si="20"/>
        <v>33.643999999999998</v>
      </c>
      <c r="G341" s="18" t="s">
        <v>2534</v>
      </c>
      <c r="H341" s="19" t="s">
        <v>27</v>
      </c>
      <c r="I341" s="59" t="s">
        <v>1815</v>
      </c>
      <c r="J341" s="19" t="s">
        <v>28</v>
      </c>
      <c r="K341" s="21" t="s">
        <v>2532</v>
      </c>
      <c r="L341" s="60">
        <v>5000</v>
      </c>
    </row>
    <row r="342" spans="1:12" s="55" customFormat="1" ht="18" customHeight="1" x14ac:dyDescent="0.25">
      <c r="A342" s="14" t="s">
        <v>549</v>
      </c>
      <c r="B342" s="58" t="s">
        <v>1812</v>
      </c>
      <c r="C342" s="56" t="s">
        <v>2535</v>
      </c>
      <c r="D342" s="96">
        <v>11.31</v>
      </c>
      <c r="E342" s="95">
        <v>0.06</v>
      </c>
      <c r="F342" s="137">
        <f t="shared" si="20"/>
        <v>33.643999999999998</v>
      </c>
      <c r="G342" s="18" t="s">
        <v>2536</v>
      </c>
      <c r="H342" s="19" t="s">
        <v>31</v>
      </c>
      <c r="I342" s="61" t="s">
        <v>1815</v>
      </c>
      <c r="J342" s="19" t="s">
        <v>32</v>
      </c>
      <c r="K342" s="21" t="s">
        <v>2532</v>
      </c>
      <c r="L342" s="60">
        <v>5000</v>
      </c>
    </row>
    <row r="343" spans="1:12" s="55" customFormat="1" ht="18" customHeight="1" x14ac:dyDescent="0.25">
      <c r="A343" s="14" t="s">
        <v>549</v>
      </c>
      <c r="B343" s="58" t="s">
        <v>1812</v>
      </c>
      <c r="C343" s="56" t="s">
        <v>2537</v>
      </c>
      <c r="D343" s="96">
        <v>12.56</v>
      </c>
      <c r="E343" s="95">
        <v>0.06</v>
      </c>
      <c r="F343" s="137">
        <f t="shared" si="20"/>
        <v>35.143999999999998</v>
      </c>
      <c r="G343" s="18" t="s">
        <v>2538</v>
      </c>
      <c r="H343" s="19" t="s">
        <v>36</v>
      </c>
      <c r="I343" s="62" t="s">
        <v>1815</v>
      </c>
      <c r="J343" s="19" t="s">
        <v>37</v>
      </c>
      <c r="K343" s="21" t="s">
        <v>2532</v>
      </c>
      <c r="L343" s="60">
        <v>5000</v>
      </c>
    </row>
    <row r="344" spans="1:12" s="55" customFormat="1" ht="18" customHeight="1" x14ac:dyDescent="0.25">
      <c r="A344" s="14" t="s">
        <v>549</v>
      </c>
      <c r="B344" s="58" t="s">
        <v>1812</v>
      </c>
      <c r="C344" s="56" t="s">
        <v>2539</v>
      </c>
      <c r="D344" s="96">
        <v>48.06</v>
      </c>
      <c r="E344" s="95">
        <v>0.06</v>
      </c>
      <c r="F344" s="137">
        <f>SUM(D344+E344)*1.2 + 45</f>
        <v>102.744</v>
      </c>
      <c r="G344" s="18" t="s">
        <v>2540</v>
      </c>
      <c r="H344" s="19" t="s">
        <v>21</v>
      </c>
      <c r="I344" s="63" t="s">
        <v>1815</v>
      </c>
      <c r="J344" s="19" t="s">
        <v>23</v>
      </c>
      <c r="K344" s="21" t="s">
        <v>2541</v>
      </c>
      <c r="L344" s="60">
        <v>15000</v>
      </c>
    </row>
    <row r="345" spans="1:12" s="55" customFormat="1" ht="18" customHeight="1" x14ac:dyDescent="0.25">
      <c r="A345" s="14" t="s">
        <v>549</v>
      </c>
      <c r="B345" s="58" t="s">
        <v>1812</v>
      </c>
      <c r="C345" s="56" t="s">
        <v>2542</v>
      </c>
      <c r="D345" s="96">
        <v>31.56</v>
      </c>
      <c r="E345" s="95">
        <v>0.06</v>
      </c>
      <c r="F345" s="137">
        <f>SUM(D345+E345)*1.2 + 30</f>
        <v>67.943999999999988</v>
      </c>
      <c r="G345" s="18" t="s">
        <v>2543</v>
      </c>
      <c r="H345" s="19" t="s">
        <v>21</v>
      </c>
      <c r="I345" s="63" t="s">
        <v>1815</v>
      </c>
      <c r="J345" s="19" t="s">
        <v>23</v>
      </c>
      <c r="K345" s="21" t="s">
        <v>2544</v>
      </c>
      <c r="L345" s="60">
        <v>17000</v>
      </c>
    </row>
    <row r="346" spans="1:12" s="55" customFormat="1" ht="18" customHeight="1" x14ac:dyDescent="0.25">
      <c r="A346" s="14" t="s">
        <v>1160</v>
      </c>
      <c r="B346" s="58" t="s">
        <v>1812</v>
      </c>
      <c r="C346" s="56" t="s">
        <v>2545</v>
      </c>
      <c r="D346" s="96">
        <v>14.91</v>
      </c>
      <c r="E346" s="95">
        <v>0.06</v>
      </c>
      <c r="F346" s="137">
        <f t="shared" si="20"/>
        <v>37.963999999999999</v>
      </c>
      <c r="G346" s="18" t="s">
        <v>2546</v>
      </c>
      <c r="H346" s="19" t="s">
        <v>21</v>
      </c>
      <c r="I346" s="63" t="s">
        <v>1815</v>
      </c>
      <c r="J346" s="19" t="s">
        <v>23</v>
      </c>
      <c r="K346" s="21" t="s">
        <v>2547</v>
      </c>
      <c r="L346" s="60">
        <v>5000</v>
      </c>
    </row>
    <row r="347" spans="1:12" s="55" customFormat="1" ht="18" customHeight="1" x14ac:dyDescent="0.25">
      <c r="A347" s="14" t="s">
        <v>1160</v>
      </c>
      <c r="B347" s="58" t="s">
        <v>1812</v>
      </c>
      <c r="C347" s="56" t="s">
        <v>2548</v>
      </c>
      <c r="D347" s="96">
        <v>12.96</v>
      </c>
      <c r="E347" s="95">
        <v>0.06</v>
      </c>
      <c r="F347" s="137">
        <f t="shared" si="20"/>
        <v>35.624000000000002</v>
      </c>
      <c r="G347" s="18" t="s">
        <v>2549</v>
      </c>
      <c r="H347" s="19" t="s">
        <v>27</v>
      </c>
      <c r="I347" s="59" t="s">
        <v>1815</v>
      </c>
      <c r="J347" s="19" t="s">
        <v>28</v>
      </c>
      <c r="K347" s="21" t="s">
        <v>2547</v>
      </c>
      <c r="L347" s="60">
        <v>4000</v>
      </c>
    </row>
    <row r="348" spans="1:12" s="55" customFormat="1" ht="18" customHeight="1" x14ac:dyDescent="0.25">
      <c r="A348" s="14" t="s">
        <v>1160</v>
      </c>
      <c r="B348" s="58" t="s">
        <v>1812</v>
      </c>
      <c r="C348" s="56" t="s">
        <v>2550</v>
      </c>
      <c r="D348" s="96">
        <v>12.96</v>
      </c>
      <c r="E348" s="95">
        <v>0.06</v>
      </c>
      <c r="F348" s="137">
        <f t="shared" si="20"/>
        <v>35.624000000000002</v>
      </c>
      <c r="G348" s="18" t="s">
        <v>2551</v>
      </c>
      <c r="H348" s="19" t="s">
        <v>36</v>
      </c>
      <c r="I348" s="62" t="s">
        <v>1815</v>
      </c>
      <c r="J348" s="19" t="s">
        <v>37</v>
      </c>
      <c r="K348" s="21" t="s">
        <v>2547</v>
      </c>
      <c r="L348" s="60">
        <v>4000</v>
      </c>
    </row>
    <row r="349" spans="1:12" s="55" customFormat="1" ht="18" customHeight="1" x14ac:dyDescent="0.25">
      <c r="A349" s="14" t="s">
        <v>1160</v>
      </c>
      <c r="B349" s="58" t="s">
        <v>1812</v>
      </c>
      <c r="C349" s="56" t="s">
        <v>2552</v>
      </c>
      <c r="D349" s="96">
        <v>12.96</v>
      </c>
      <c r="E349" s="95">
        <v>0.06</v>
      </c>
      <c r="F349" s="137">
        <f t="shared" si="20"/>
        <v>35.624000000000002</v>
      </c>
      <c r="G349" s="18" t="s">
        <v>2553</v>
      </c>
      <c r="H349" s="19" t="s">
        <v>31</v>
      </c>
      <c r="I349" s="61" t="s">
        <v>1815</v>
      </c>
      <c r="J349" s="19" t="s">
        <v>32</v>
      </c>
      <c r="K349" s="21" t="s">
        <v>2547</v>
      </c>
      <c r="L349" s="60">
        <v>4000</v>
      </c>
    </row>
    <row r="350" spans="1:12" s="55" customFormat="1" ht="18" customHeight="1" x14ac:dyDescent="0.25">
      <c r="A350" s="14" t="s">
        <v>1160</v>
      </c>
      <c r="B350" s="58" t="s">
        <v>1819</v>
      </c>
      <c r="C350" s="56" t="s">
        <v>2554</v>
      </c>
      <c r="D350" s="96">
        <v>44.160000000000004</v>
      </c>
      <c r="E350" s="95">
        <v>0.06</v>
      </c>
      <c r="F350" s="137">
        <f>SUM(D350+E350)*1.2 + 40</f>
        <v>93.064000000000007</v>
      </c>
      <c r="G350" s="18" t="s">
        <v>2555</v>
      </c>
      <c r="H350" s="19" t="s">
        <v>21</v>
      </c>
      <c r="I350" s="63" t="s">
        <v>1815</v>
      </c>
      <c r="J350" s="19" t="s">
        <v>23</v>
      </c>
      <c r="K350" s="21" t="s">
        <v>2556</v>
      </c>
      <c r="L350" s="60">
        <v>20000</v>
      </c>
    </row>
    <row r="351" spans="1:12" s="55" customFormat="1" ht="18" customHeight="1" x14ac:dyDescent="0.25">
      <c r="A351" s="14" t="s">
        <v>1160</v>
      </c>
      <c r="B351" s="58" t="s">
        <v>1812</v>
      </c>
      <c r="C351" s="56" t="s">
        <v>2557</v>
      </c>
      <c r="D351" s="96">
        <v>23.189999999999998</v>
      </c>
      <c r="E351" s="95">
        <v>0.06</v>
      </c>
      <c r="F351" s="137">
        <f t="shared" si="20"/>
        <v>47.899999999999991</v>
      </c>
      <c r="G351" s="18" t="s">
        <v>2558</v>
      </c>
      <c r="H351" s="19" t="s">
        <v>21</v>
      </c>
      <c r="I351" s="63" t="s">
        <v>1815</v>
      </c>
      <c r="J351" s="19" t="s">
        <v>23</v>
      </c>
      <c r="K351" s="21"/>
      <c r="L351" s="60"/>
    </row>
    <row r="352" spans="1:12" s="55" customFormat="1" ht="18" customHeight="1" x14ac:dyDescent="0.25">
      <c r="A352" s="14" t="s">
        <v>1160</v>
      </c>
      <c r="B352" s="58" t="s">
        <v>1812</v>
      </c>
      <c r="C352" s="56" t="s">
        <v>2559</v>
      </c>
      <c r="D352" s="96">
        <v>23.369999999999997</v>
      </c>
      <c r="E352" s="95">
        <v>0.06</v>
      </c>
      <c r="F352" s="137">
        <f t="shared" si="20"/>
        <v>48.116</v>
      </c>
      <c r="G352" s="18" t="s">
        <v>2560</v>
      </c>
      <c r="H352" s="19" t="s">
        <v>21</v>
      </c>
      <c r="I352" s="63" t="s">
        <v>1815</v>
      </c>
      <c r="J352" s="19" t="s">
        <v>23</v>
      </c>
      <c r="K352" s="21" t="s">
        <v>2561</v>
      </c>
      <c r="L352" s="60">
        <v>1000</v>
      </c>
    </row>
    <row r="353" spans="1:12" s="55" customFormat="1" ht="18" customHeight="1" x14ac:dyDescent="0.25">
      <c r="A353" s="14" t="s">
        <v>1160</v>
      </c>
      <c r="B353" s="58" t="s">
        <v>1812</v>
      </c>
      <c r="C353" s="56" t="s">
        <v>2562</v>
      </c>
      <c r="D353" s="96">
        <v>23.369999999999997</v>
      </c>
      <c r="E353" s="95">
        <v>0.06</v>
      </c>
      <c r="F353" s="137">
        <f t="shared" si="20"/>
        <v>48.116</v>
      </c>
      <c r="G353" s="18" t="s">
        <v>2563</v>
      </c>
      <c r="H353" s="19" t="s">
        <v>27</v>
      </c>
      <c r="I353" s="59" t="s">
        <v>1815</v>
      </c>
      <c r="J353" s="19" t="s">
        <v>28</v>
      </c>
      <c r="K353" s="21" t="s">
        <v>2561</v>
      </c>
      <c r="L353" s="60">
        <v>700</v>
      </c>
    </row>
    <row r="354" spans="1:12" s="55" customFormat="1" ht="18" customHeight="1" x14ac:dyDescent="0.25">
      <c r="A354" s="14" t="s">
        <v>1160</v>
      </c>
      <c r="B354" s="58" t="s">
        <v>1812</v>
      </c>
      <c r="C354" s="56" t="s">
        <v>2564</v>
      </c>
      <c r="D354" s="96">
        <v>23.369999999999997</v>
      </c>
      <c r="E354" s="95">
        <v>0.06</v>
      </c>
      <c r="F354" s="137">
        <f t="shared" si="20"/>
        <v>48.116</v>
      </c>
      <c r="G354" s="18" t="s">
        <v>2565</v>
      </c>
      <c r="H354" s="19" t="s">
        <v>36</v>
      </c>
      <c r="I354" s="62" t="s">
        <v>1815</v>
      </c>
      <c r="J354" s="19" t="s">
        <v>37</v>
      </c>
      <c r="K354" s="21" t="s">
        <v>2561</v>
      </c>
      <c r="L354" s="60">
        <v>700</v>
      </c>
    </row>
    <row r="355" spans="1:12" s="55" customFormat="1" ht="18" customHeight="1" x14ac:dyDescent="0.25">
      <c r="A355" s="14" t="s">
        <v>1160</v>
      </c>
      <c r="B355" s="58" t="s">
        <v>1812</v>
      </c>
      <c r="C355" s="56" t="s">
        <v>2566</v>
      </c>
      <c r="D355" s="96">
        <v>23.369999999999997</v>
      </c>
      <c r="E355" s="95">
        <v>0.06</v>
      </c>
      <c r="F355" s="137">
        <f t="shared" si="20"/>
        <v>48.116</v>
      </c>
      <c r="G355" s="18" t="s">
        <v>2567</v>
      </c>
      <c r="H355" s="19" t="s">
        <v>31</v>
      </c>
      <c r="I355" s="61" t="s">
        <v>1815</v>
      </c>
      <c r="J355" s="19" t="s">
        <v>32</v>
      </c>
      <c r="K355" s="21" t="s">
        <v>2561</v>
      </c>
      <c r="L355" s="60">
        <v>700</v>
      </c>
    </row>
    <row r="356" spans="1:12" s="55" customFormat="1" ht="18" customHeight="1" x14ac:dyDescent="0.25">
      <c r="A356" s="14" t="s">
        <v>1160</v>
      </c>
      <c r="B356" s="58" t="s">
        <v>1819</v>
      </c>
      <c r="C356" s="56" t="s">
        <v>2568</v>
      </c>
      <c r="D356" s="96">
        <v>13.74</v>
      </c>
      <c r="E356" s="95">
        <v>0.06</v>
      </c>
      <c r="F356" s="137">
        <f t="shared" si="20"/>
        <v>36.56</v>
      </c>
      <c r="G356" s="18" t="s">
        <v>2569</v>
      </c>
      <c r="H356" s="19" t="s">
        <v>21</v>
      </c>
      <c r="I356" s="63" t="s">
        <v>1815</v>
      </c>
      <c r="J356" s="19" t="s">
        <v>23</v>
      </c>
      <c r="K356" s="21" t="s">
        <v>2570</v>
      </c>
      <c r="L356" s="60">
        <v>14000</v>
      </c>
    </row>
    <row r="357" spans="1:12" s="55" customFormat="1" ht="18" customHeight="1" x14ac:dyDescent="0.25">
      <c r="A357" s="14" t="s">
        <v>1160</v>
      </c>
      <c r="B357" s="58" t="s">
        <v>1812</v>
      </c>
      <c r="C357" s="56" t="s">
        <v>2571</v>
      </c>
      <c r="D357" s="96">
        <v>12.120000000000001</v>
      </c>
      <c r="E357" s="95">
        <v>0.06</v>
      </c>
      <c r="F357" s="137">
        <f t="shared" si="20"/>
        <v>34.616</v>
      </c>
      <c r="G357" s="18" t="s">
        <v>2572</v>
      </c>
      <c r="H357" s="19" t="s">
        <v>21</v>
      </c>
      <c r="I357" s="63" t="s">
        <v>1815</v>
      </c>
      <c r="J357" s="19" t="s">
        <v>23</v>
      </c>
      <c r="K357" s="21" t="s">
        <v>2573</v>
      </c>
      <c r="L357" s="60">
        <v>1300</v>
      </c>
    </row>
    <row r="358" spans="1:12" s="55" customFormat="1" ht="18" customHeight="1" x14ac:dyDescent="0.25">
      <c r="A358" s="14" t="s">
        <v>1160</v>
      </c>
      <c r="B358" s="58" t="s">
        <v>1812</v>
      </c>
      <c r="C358" s="56" t="s">
        <v>2574</v>
      </c>
      <c r="D358" s="96">
        <v>12.66</v>
      </c>
      <c r="E358" s="95">
        <v>0.06</v>
      </c>
      <c r="F358" s="137">
        <f t="shared" si="20"/>
        <v>35.263999999999996</v>
      </c>
      <c r="G358" s="18" t="s">
        <v>2575</v>
      </c>
      <c r="H358" s="19" t="s">
        <v>27</v>
      </c>
      <c r="I358" s="59" t="s">
        <v>1815</v>
      </c>
      <c r="J358" s="19" t="s">
        <v>28</v>
      </c>
      <c r="K358" s="21" t="s">
        <v>2573</v>
      </c>
      <c r="L358" s="60">
        <v>1000</v>
      </c>
    </row>
    <row r="359" spans="1:12" s="55" customFormat="1" ht="18" customHeight="1" x14ac:dyDescent="0.25">
      <c r="A359" s="14" t="s">
        <v>1160</v>
      </c>
      <c r="B359" s="58" t="s">
        <v>1812</v>
      </c>
      <c r="C359" s="56" t="s">
        <v>2576</v>
      </c>
      <c r="D359" s="96">
        <v>12.66</v>
      </c>
      <c r="E359" s="95">
        <v>0.06</v>
      </c>
      <c r="F359" s="137">
        <f t="shared" si="20"/>
        <v>35.263999999999996</v>
      </c>
      <c r="G359" s="18" t="s">
        <v>2577</v>
      </c>
      <c r="H359" s="19" t="s">
        <v>31</v>
      </c>
      <c r="I359" s="61" t="s">
        <v>1815</v>
      </c>
      <c r="J359" s="19" t="s">
        <v>32</v>
      </c>
      <c r="K359" s="21" t="s">
        <v>2573</v>
      </c>
      <c r="L359" s="60">
        <v>1000</v>
      </c>
    </row>
    <row r="360" spans="1:12" s="55" customFormat="1" ht="18" customHeight="1" x14ac:dyDescent="0.25">
      <c r="A360" s="14" t="s">
        <v>1160</v>
      </c>
      <c r="B360" s="58" t="s">
        <v>1812</v>
      </c>
      <c r="C360" s="56" t="s">
        <v>2578</v>
      </c>
      <c r="D360" s="96">
        <v>12.66</v>
      </c>
      <c r="E360" s="95">
        <v>0.06</v>
      </c>
      <c r="F360" s="137">
        <f t="shared" si="20"/>
        <v>35.263999999999996</v>
      </c>
      <c r="G360" s="18" t="s">
        <v>2579</v>
      </c>
      <c r="H360" s="19" t="s">
        <v>36</v>
      </c>
      <c r="I360" s="62" t="s">
        <v>1815</v>
      </c>
      <c r="J360" s="19" t="s">
        <v>37</v>
      </c>
      <c r="K360" s="21" t="s">
        <v>2573</v>
      </c>
      <c r="L360" s="60">
        <v>1000</v>
      </c>
    </row>
    <row r="361" spans="1:12" s="55" customFormat="1" ht="18" customHeight="1" x14ac:dyDescent="0.25">
      <c r="A361" s="14" t="s">
        <v>1160</v>
      </c>
      <c r="B361" s="58" t="s">
        <v>1812</v>
      </c>
      <c r="C361" s="56" t="s">
        <v>2580</v>
      </c>
      <c r="D361" s="96">
        <v>15.09</v>
      </c>
      <c r="E361" s="95">
        <v>0.06</v>
      </c>
      <c r="F361" s="137">
        <f t="shared" si="20"/>
        <v>38.18</v>
      </c>
      <c r="G361" s="18" t="s">
        <v>2581</v>
      </c>
      <c r="H361" s="19" t="s">
        <v>21</v>
      </c>
      <c r="I361" s="63" t="s">
        <v>1815</v>
      </c>
      <c r="J361" s="19" t="s">
        <v>23</v>
      </c>
      <c r="K361" s="21" t="s">
        <v>2582</v>
      </c>
      <c r="L361" s="60">
        <v>2400</v>
      </c>
    </row>
    <row r="362" spans="1:12" s="55" customFormat="1" ht="18" customHeight="1" x14ac:dyDescent="0.25">
      <c r="A362" s="14" t="s">
        <v>1160</v>
      </c>
      <c r="B362" s="58" t="s">
        <v>1812</v>
      </c>
      <c r="C362" s="56" t="s">
        <v>2583</v>
      </c>
      <c r="D362" s="96">
        <v>14.370000000000001</v>
      </c>
      <c r="E362" s="95">
        <v>0.06</v>
      </c>
      <c r="F362" s="137">
        <f t="shared" si="20"/>
        <v>37.316000000000003</v>
      </c>
      <c r="G362" s="18" t="s">
        <v>2584</v>
      </c>
      <c r="H362" s="19" t="s">
        <v>27</v>
      </c>
      <c r="I362" s="59" t="s">
        <v>1815</v>
      </c>
      <c r="J362" s="19" t="s">
        <v>28</v>
      </c>
      <c r="K362" s="21" t="s">
        <v>2585</v>
      </c>
      <c r="L362" s="60">
        <v>1800</v>
      </c>
    </row>
    <row r="363" spans="1:12" s="55" customFormat="1" ht="18" customHeight="1" x14ac:dyDescent="0.25">
      <c r="A363" s="14" t="s">
        <v>1160</v>
      </c>
      <c r="B363" s="58" t="s">
        <v>1812</v>
      </c>
      <c r="C363" s="56" t="s">
        <v>2586</v>
      </c>
      <c r="D363" s="96">
        <v>14.370000000000001</v>
      </c>
      <c r="E363" s="95">
        <v>0.06</v>
      </c>
      <c r="F363" s="137">
        <f t="shared" si="20"/>
        <v>37.316000000000003</v>
      </c>
      <c r="G363" s="18" t="s">
        <v>2587</v>
      </c>
      <c r="H363" s="19" t="s">
        <v>31</v>
      </c>
      <c r="I363" s="61" t="s">
        <v>1815</v>
      </c>
      <c r="J363" s="19" t="s">
        <v>32</v>
      </c>
      <c r="K363" s="21" t="s">
        <v>2585</v>
      </c>
      <c r="L363" s="60">
        <v>1800</v>
      </c>
    </row>
    <row r="364" spans="1:12" s="55" customFormat="1" ht="18" customHeight="1" x14ac:dyDescent="0.25">
      <c r="A364" s="14" t="s">
        <v>1160</v>
      </c>
      <c r="B364" s="58" t="s">
        <v>1812</v>
      </c>
      <c r="C364" s="56" t="s">
        <v>2588</v>
      </c>
      <c r="D364" s="96">
        <v>14.370000000000001</v>
      </c>
      <c r="E364" s="95">
        <v>0.06</v>
      </c>
      <c r="F364" s="137">
        <f t="shared" si="20"/>
        <v>37.316000000000003</v>
      </c>
      <c r="G364" s="18" t="s">
        <v>2589</v>
      </c>
      <c r="H364" s="19" t="s">
        <v>36</v>
      </c>
      <c r="I364" s="62" t="s">
        <v>1815</v>
      </c>
      <c r="J364" s="19" t="s">
        <v>37</v>
      </c>
      <c r="K364" s="21" t="s">
        <v>2585</v>
      </c>
      <c r="L364" s="60">
        <v>1800</v>
      </c>
    </row>
    <row r="365" spans="1:12" s="55" customFormat="1" ht="18" customHeight="1" x14ac:dyDescent="0.25">
      <c r="A365" s="14" t="s">
        <v>1160</v>
      </c>
      <c r="B365" s="58" t="s">
        <v>1812</v>
      </c>
      <c r="C365" s="56" t="s">
        <v>2590</v>
      </c>
      <c r="D365" s="96">
        <v>16.709999999999997</v>
      </c>
      <c r="E365" s="95">
        <v>0.06</v>
      </c>
      <c r="F365" s="137">
        <f t="shared" si="20"/>
        <v>40.123999999999995</v>
      </c>
      <c r="G365" s="18" t="s">
        <v>2591</v>
      </c>
      <c r="H365" s="19" t="s">
        <v>21</v>
      </c>
      <c r="I365" s="63" t="s">
        <v>1815</v>
      </c>
      <c r="J365" s="19" t="s">
        <v>23</v>
      </c>
      <c r="K365" s="21" t="s">
        <v>2592</v>
      </c>
      <c r="L365" s="60">
        <v>12000</v>
      </c>
    </row>
    <row r="366" spans="1:12" s="55" customFormat="1" ht="18" customHeight="1" x14ac:dyDescent="0.25">
      <c r="A366" s="14" t="s">
        <v>1160</v>
      </c>
      <c r="B366" s="58" t="s">
        <v>1812</v>
      </c>
      <c r="C366" s="56" t="s">
        <v>2593</v>
      </c>
      <c r="D366" s="96">
        <v>18.509999999999998</v>
      </c>
      <c r="E366" s="95">
        <v>0.06</v>
      </c>
      <c r="F366" s="137">
        <f t="shared" si="20"/>
        <v>42.283999999999992</v>
      </c>
      <c r="G366" s="18" t="s">
        <v>2594</v>
      </c>
      <c r="H366" s="19" t="s">
        <v>21</v>
      </c>
      <c r="I366" s="63" t="s">
        <v>1815</v>
      </c>
      <c r="J366" s="19" t="s">
        <v>23</v>
      </c>
      <c r="K366" s="21" t="s">
        <v>2592</v>
      </c>
      <c r="L366" s="60">
        <v>24000</v>
      </c>
    </row>
    <row r="367" spans="1:12" s="55" customFormat="1" ht="18" customHeight="1" x14ac:dyDescent="0.25">
      <c r="A367" s="14" t="s">
        <v>1160</v>
      </c>
      <c r="B367" s="58" t="s">
        <v>1812</v>
      </c>
      <c r="C367" s="56" t="s">
        <v>2595</v>
      </c>
      <c r="D367" s="96">
        <v>29.31</v>
      </c>
      <c r="E367" s="95">
        <v>0.06</v>
      </c>
      <c r="F367" s="137">
        <f>SUM(D367+E367)*1.2 + 25</f>
        <v>60.243999999999993</v>
      </c>
      <c r="G367" s="18" t="s">
        <v>2596</v>
      </c>
      <c r="H367" s="19" t="s">
        <v>21</v>
      </c>
      <c r="I367" s="63" t="s">
        <v>1815</v>
      </c>
      <c r="J367" s="19" t="s">
        <v>23</v>
      </c>
      <c r="K367" s="21" t="s">
        <v>2597</v>
      </c>
      <c r="L367" s="60">
        <v>17500</v>
      </c>
    </row>
    <row r="368" spans="1:12" s="55" customFormat="1" ht="18" customHeight="1" x14ac:dyDescent="0.25">
      <c r="A368" s="14" t="s">
        <v>1160</v>
      </c>
      <c r="B368" s="58" t="s">
        <v>1812</v>
      </c>
      <c r="C368" s="56" t="s">
        <v>2598</v>
      </c>
      <c r="D368" s="96">
        <v>22.38</v>
      </c>
      <c r="E368" s="95">
        <v>0.06</v>
      </c>
      <c r="F368" s="137">
        <f t="shared" si="20"/>
        <v>46.927999999999997</v>
      </c>
      <c r="G368" s="18" t="s">
        <v>2599</v>
      </c>
      <c r="H368" s="19" t="s">
        <v>21</v>
      </c>
      <c r="I368" s="63" t="s">
        <v>1815</v>
      </c>
      <c r="J368" s="19" t="s">
        <v>23</v>
      </c>
      <c r="K368" s="21" t="s">
        <v>2600</v>
      </c>
      <c r="L368" s="60">
        <v>2800</v>
      </c>
    </row>
    <row r="369" spans="1:12" s="55" customFormat="1" ht="18" customHeight="1" x14ac:dyDescent="0.25">
      <c r="A369" s="14" t="s">
        <v>1160</v>
      </c>
      <c r="B369" s="58" t="s">
        <v>1812</v>
      </c>
      <c r="C369" s="56" t="s">
        <v>2601</v>
      </c>
      <c r="D369" s="96">
        <v>23.73</v>
      </c>
      <c r="E369" s="95">
        <v>0.06</v>
      </c>
      <c r="F369" s="137">
        <f t="shared" si="20"/>
        <v>48.548000000000002</v>
      </c>
      <c r="G369" s="18" t="s">
        <v>2602</v>
      </c>
      <c r="H369" s="19" t="s">
        <v>27</v>
      </c>
      <c r="I369" s="59" t="s">
        <v>1815</v>
      </c>
      <c r="J369" s="19" t="s">
        <v>28</v>
      </c>
      <c r="K369" s="21" t="s">
        <v>2600</v>
      </c>
      <c r="L369" s="60">
        <v>2300</v>
      </c>
    </row>
    <row r="370" spans="1:12" s="55" customFormat="1" ht="18" customHeight="1" x14ac:dyDescent="0.25">
      <c r="A370" s="14" t="s">
        <v>1160</v>
      </c>
      <c r="B370" s="58" t="s">
        <v>1812</v>
      </c>
      <c r="C370" s="56" t="s">
        <v>2603</v>
      </c>
      <c r="D370" s="96">
        <v>23.73</v>
      </c>
      <c r="E370" s="95">
        <v>0.06</v>
      </c>
      <c r="F370" s="137">
        <f t="shared" si="20"/>
        <v>48.548000000000002</v>
      </c>
      <c r="G370" s="18" t="s">
        <v>2604</v>
      </c>
      <c r="H370" s="19" t="s">
        <v>31</v>
      </c>
      <c r="I370" s="61" t="s">
        <v>1815</v>
      </c>
      <c r="J370" s="19" t="s">
        <v>32</v>
      </c>
      <c r="K370" s="21" t="s">
        <v>2600</v>
      </c>
      <c r="L370" s="60">
        <v>2300</v>
      </c>
    </row>
    <row r="371" spans="1:12" s="55" customFormat="1" ht="18" customHeight="1" x14ac:dyDescent="0.25">
      <c r="A371" s="14" t="s">
        <v>1160</v>
      </c>
      <c r="B371" s="58" t="s">
        <v>1812</v>
      </c>
      <c r="C371" s="56" t="s">
        <v>2605</v>
      </c>
      <c r="D371" s="96">
        <v>23.73</v>
      </c>
      <c r="E371" s="95">
        <v>0.06</v>
      </c>
      <c r="F371" s="137">
        <f t="shared" si="20"/>
        <v>48.548000000000002</v>
      </c>
      <c r="G371" s="18" t="s">
        <v>2606</v>
      </c>
      <c r="H371" s="19" t="s">
        <v>36</v>
      </c>
      <c r="I371" s="62" t="s">
        <v>1815</v>
      </c>
      <c r="J371" s="19" t="s">
        <v>37</v>
      </c>
      <c r="K371" s="21" t="s">
        <v>2600</v>
      </c>
      <c r="L371" s="60">
        <v>2300</v>
      </c>
    </row>
    <row r="372" spans="1:12" s="55" customFormat="1" ht="18" customHeight="1" x14ac:dyDescent="0.25">
      <c r="A372" s="46" t="s">
        <v>1160</v>
      </c>
      <c r="B372" s="58" t="s">
        <v>1819</v>
      </c>
      <c r="C372" s="56" t="s">
        <v>2607</v>
      </c>
      <c r="D372" s="96">
        <v>16.439999999999998</v>
      </c>
      <c r="E372" s="95">
        <v>0.06</v>
      </c>
      <c r="F372" s="137">
        <f t="shared" si="20"/>
        <v>39.799999999999997</v>
      </c>
      <c r="G372" s="18" t="s">
        <v>2608</v>
      </c>
      <c r="H372" s="19" t="s">
        <v>21</v>
      </c>
      <c r="I372" s="63" t="s">
        <v>1815</v>
      </c>
      <c r="J372" s="19" t="s">
        <v>23</v>
      </c>
      <c r="K372" s="21" t="s">
        <v>2609</v>
      </c>
      <c r="L372" s="60">
        <v>12000</v>
      </c>
    </row>
    <row r="373" spans="1:12" s="55" customFormat="1" ht="18" customHeight="1" x14ac:dyDescent="0.25">
      <c r="A373" s="46" t="s">
        <v>1160</v>
      </c>
      <c r="B373" s="58" t="s">
        <v>1819</v>
      </c>
      <c r="C373" s="56" t="s">
        <v>2610</v>
      </c>
      <c r="D373" s="96">
        <v>8.34</v>
      </c>
      <c r="E373" s="95">
        <v>0.06</v>
      </c>
      <c r="F373" s="137">
        <f t="shared" si="20"/>
        <v>30.08</v>
      </c>
      <c r="G373" s="18" t="s">
        <v>2611</v>
      </c>
      <c r="H373" s="19" t="s">
        <v>21</v>
      </c>
      <c r="I373" s="63" t="s">
        <v>1815</v>
      </c>
      <c r="J373" s="19" t="s">
        <v>23</v>
      </c>
      <c r="K373" s="21" t="s">
        <v>2612</v>
      </c>
      <c r="L373" s="60">
        <v>23000</v>
      </c>
    </row>
    <row r="374" spans="1:12" s="55" customFormat="1" ht="18" customHeight="1" x14ac:dyDescent="0.25">
      <c r="A374" s="46" t="s">
        <v>1160</v>
      </c>
      <c r="B374" s="58" t="s">
        <v>1812</v>
      </c>
      <c r="C374" s="56" t="s">
        <v>2613</v>
      </c>
      <c r="D374" s="96">
        <v>17.97</v>
      </c>
      <c r="E374" s="95">
        <v>0.06</v>
      </c>
      <c r="F374" s="137">
        <f t="shared" si="20"/>
        <v>41.635999999999996</v>
      </c>
      <c r="G374" s="18" t="s">
        <v>2614</v>
      </c>
      <c r="H374" s="19" t="s">
        <v>21</v>
      </c>
      <c r="I374" s="63" t="s">
        <v>1815</v>
      </c>
      <c r="J374" s="19" t="s">
        <v>23</v>
      </c>
      <c r="K374" s="21" t="s">
        <v>2615</v>
      </c>
      <c r="L374" s="60">
        <v>1400</v>
      </c>
    </row>
    <row r="375" spans="1:12" s="55" customFormat="1" ht="18" customHeight="1" x14ac:dyDescent="0.25">
      <c r="A375" s="46" t="s">
        <v>1160</v>
      </c>
      <c r="B375" s="58" t="s">
        <v>1812</v>
      </c>
      <c r="C375" s="56" t="s">
        <v>2616</v>
      </c>
      <c r="D375" s="96">
        <v>18.869999999999997</v>
      </c>
      <c r="E375" s="95">
        <v>0.06</v>
      </c>
      <c r="F375" s="137">
        <f t="shared" si="20"/>
        <v>42.715999999999994</v>
      </c>
      <c r="G375" s="18" t="s">
        <v>2617</v>
      </c>
      <c r="H375" s="19" t="s">
        <v>27</v>
      </c>
      <c r="I375" s="59" t="s">
        <v>1815</v>
      </c>
      <c r="J375" s="19" t="s">
        <v>28</v>
      </c>
      <c r="K375" s="21" t="s">
        <v>2615</v>
      </c>
      <c r="L375" s="60">
        <v>1300</v>
      </c>
    </row>
    <row r="376" spans="1:12" s="55" customFormat="1" ht="18" customHeight="1" x14ac:dyDescent="0.25">
      <c r="A376" s="46" t="s">
        <v>1160</v>
      </c>
      <c r="B376" s="58" t="s">
        <v>1812</v>
      </c>
      <c r="C376" s="56" t="s">
        <v>2618</v>
      </c>
      <c r="D376" s="96">
        <v>18.869999999999997</v>
      </c>
      <c r="E376" s="95">
        <v>0.06</v>
      </c>
      <c r="F376" s="137">
        <f t="shared" si="20"/>
        <v>42.715999999999994</v>
      </c>
      <c r="G376" s="18" t="s">
        <v>2619</v>
      </c>
      <c r="H376" s="19" t="s">
        <v>31</v>
      </c>
      <c r="I376" s="61" t="s">
        <v>1815</v>
      </c>
      <c r="J376" s="19" t="s">
        <v>32</v>
      </c>
      <c r="K376" s="21" t="s">
        <v>2615</v>
      </c>
      <c r="L376" s="60">
        <v>1300</v>
      </c>
    </row>
    <row r="377" spans="1:12" s="55" customFormat="1" ht="18" customHeight="1" x14ac:dyDescent="0.25">
      <c r="A377" s="46" t="s">
        <v>1160</v>
      </c>
      <c r="B377" s="58" t="s">
        <v>1812</v>
      </c>
      <c r="C377" s="56" t="s">
        <v>2620</v>
      </c>
      <c r="D377" s="96">
        <v>18.869999999999997</v>
      </c>
      <c r="E377" s="95">
        <v>0.06</v>
      </c>
      <c r="F377" s="137">
        <f t="shared" si="20"/>
        <v>42.715999999999994</v>
      </c>
      <c r="G377" s="18" t="s">
        <v>2621</v>
      </c>
      <c r="H377" s="19" t="s">
        <v>36</v>
      </c>
      <c r="I377" s="62" t="s">
        <v>1815</v>
      </c>
      <c r="J377" s="19" t="s">
        <v>37</v>
      </c>
      <c r="K377" s="21" t="s">
        <v>2615</v>
      </c>
      <c r="L377" s="60">
        <v>1300</v>
      </c>
    </row>
    <row r="378" spans="1:12" s="55" customFormat="1" ht="18" customHeight="1" x14ac:dyDescent="0.25">
      <c r="A378" s="46" t="s">
        <v>1160</v>
      </c>
      <c r="B378" s="58" t="s">
        <v>1812</v>
      </c>
      <c r="C378" s="56" t="s">
        <v>2622</v>
      </c>
      <c r="D378" s="96">
        <v>25.439999999999998</v>
      </c>
      <c r="E378" s="95">
        <v>0.06</v>
      </c>
      <c r="F378" s="137">
        <f t="shared" si="20"/>
        <v>50.599999999999994</v>
      </c>
      <c r="G378" s="18" t="s">
        <v>2623</v>
      </c>
      <c r="H378" s="19" t="s">
        <v>21</v>
      </c>
      <c r="I378" s="63" t="s">
        <v>1815</v>
      </c>
      <c r="J378" s="19" t="s">
        <v>23</v>
      </c>
      <c r="K378" s="21" t="s">
        <v>2615</v>
      </c>
      <c r="L378" s="60">
        <v>3200</v>
      </c>
    </row>
    <row r="379" spans="1:12" s="55" customFormat="1" ht="18" customHeight="1" x14ac:dyDescent="0.25">
      <c r="A379" s="46" t="s">
        <v>1160</v>
      </c>
      <c r="B379" s="58" t="s">
        <v>1812</v>
      </c>
      <c r="C379" s="56" t="s">
        <v>2624</v>
      </c>
      <c r="D379" s="96">
        <v>26.43</v>
      </c>
      <c r="E379" s="95">
        <v>0.06</v>
      </c>
      <c r="F379" s="137">
        <f t="shared" si="20"/>
        <v>51.787999999999997</v>
      </c>
      <c r="G379" s="18" t="s">
        <v>2625</v>
      </c>
      <c r="H379" s="19" t="s">
        <v>27</v>
      </c>
      <c r="I379" s="59" t="s">
        <v>1815</v>
      </c>
      <c r="J379" s="19" t="s">
        <v>28</v>
      </c>
      <c r="K379" s="21" t="s">
        <v>2615</v>
      </c>
      <c r="L379" s="60">
        <v>2500</v>
      </c>
    </row>
    <row r="380" spans="1:12" s="55" customFormat="1" ht="18" customHeight="1" x14ac:dyDescent="0.25">
      <c r="A380" s="46" t="s">
        <v>1160</v>
      </c>
      <c r="B380" s="58" t="s">
        <v>1812</v>
      </c>
      <c r="C380" s="56" t="s">
        <v>2626</v>
      </c>
      <c r="D380" s="96">
        <v>26.43</v>
      </c>
      <c r="E380" s="95">
        <v>0.06</v>
      </c>
      <c r="F380" s="137">
        <f t="shared" si="20"/>
        <v>51.787999999999997</v>
      </c>
      <c r="G380" s="18" t="s">
        <v>2627</v>
      </c>
      <c r="H380" s="19" t="s">
        <v>31</v>
      </c>
      <c r="I380" s="61" t="s">
        <v>1815</v>
      </c>
      <c r="J380" s="19" t="s">
        <v>32</v>
      </c>
      <c r="K380" s="21" t="s">
        <v>2615</v>
      </c>
      <c r="L380" s="60">
        <v>2500</v>
      </c>
    </row>
    <row r="381" spans="1:12" s="55" customFormat="1" ht="18" customHeight="1" x14ac:dyDescent="0.25">
      <c r="A381" s="46" t="s">
        <v>1160</v>
      </c>
      <c r="B381" s="58" t="s">
        <v>1812</v>
      </c>
      <c r="C381" s="56" t="s">
        <v>2628</v>
      </c>
      <c r="D381" s="96">
        <v>26.43</v>
      </c>
      <c r="E381" s="95">
        <v>0.06</v>
      </c>
      <c r="F381" s="137">
        <f t="shared" si="20"/>
        <v>51.787999999999997</v>
      </c>
      <c r="G381" s="18" t="s">
        <v>2629</v>
      </c>
      <c r="H381" s="19" t="s">
        <v>36</v>
      </c>
      <c r="I381" s="62" t="s">
        <v>1815</v>
      </c>
      <c r="J381" s="19" t="s">
        <v>37</v>
      </c>
      <c r="K381" s="21" t="s">
        <v>2615</v>
      </c>
      <c r="L381" s="60">
        <v>2500</v>
      </c>
    </row>
    <row r="382" spans="1:12" s="55" customFormat="1" ht="18" customHeight="1" x14ac:dyDescent="0.25">
      <c r="A382" s="46" t="s">
        <v>1160</v>
      </c>
      <c r="B382" s="58" t="s">
        <v>1812</v>
      </c>
      <c r="C382" s="56" t="s">
        <v>2630</v>
      </c>
      <c r="D382" s="96">
        <v>17.61</v>
      </c>
      <c r="E382" s="95">
        <v>0.06</v>
      </c>
      <c r="F382" s="137">
        <f t="shared" si="20"/>
        <v>41.203999999999994</v>
      </c>
      <c r="G382" s="18" t="s">
        <v>2631</v>
      </c>
      <c r="H382" s="19" t="s">
        <v>21</v>
      </c>
      <c r="I382" s="63" t="s">
        <v>1815</v>
      </c>
      <c r="J382" s="19" t="s">
        <v>23</v>
      </c>
      <c r="K382" s="21" t="s">
        <v>2632</v>
      </c>
      <c r="L382" s="60">
        <v>1100</v>
      </c>
    </row>
    <row r="383" spans="1:12" s="55" customFormat="1" ht="18" customHeight="1" x14ac:dyDescent="0.25">
      <c r="A383" s="46" t="s">
        <v>1160</v>
      </c>
      <c r="B383" s="58" t="s">
        <v>1812</v>
      </c>
      <c r="C383" s="56" t="s">
        <v>2633</v>
      </c>
      <c r="D383" s="96">
        <v>17.61</v>
      </c>
      <c r="E383" s="95">
        <v>0.06</v>
      </c>
      <c r="F383" s="137">
        <f t="shared" si="20"/>
        <v>41.203999999999994</v>
      </c>
      <c r="G383" s="18" t="s">
        <v>2634</v>
      </c>
      <c r="H383" s="19" t="s">
        <v>27</v>
      </c>
      <c r="I383" s="59" t="s">
        <v>1815</v>
      </c>
      <c r="J383" s="19" t="s">
        <v>28</v>
      </c>
      <c r="K383" s="21" t="s">
        <v>2632</v>
      </c>
      <c r="L383" s="60">
        <v>900</v>
      </c>
    </row>
    <row r="384" spans="1:12" s="55" customFormat="1" ht="18" customHeight="1" x14ac:dyDescent="0.25">
      <c r="A384" s="46" t="s">
        <v>1160</v>
      </c>
      <c r="B384" s="58" t="s">
        <v>1812</v>
      </c>
      <c r="C384" s="56" t="s">
        <v>2635</v>
      </c>
      <c r="D384" s="96">
        <v>17.61</v>
      </c>
      <c r="E384" s="95">
        <v>0.06</v>
      </c>
      <c r="F384" s="137">
        <f t="shared" si="20"/>
        <v>41.203999999999994</v>
      </c>
      <c r="G384" s="18" t="s">
        <v>2636</v>
      </c>
      <c r="H384" s="19" t="s">
        <v>31</v>
      </c>
      <c r="I384" s="61" t="s">
        <v>1815</v>
      </c>
      <c r="J384" s="19" t="s">
        <v>32</v>
      </c>
      <c r="K384" s="21" t="s">
        <v>2632</v>
      </c>
      <c r="L384" s="60">
        <v>900</v>
      </c>
    </row>
    <row r="385" spans="1:12" s="55" customFormat="1" ht="18" customHeight="1" x14ac:dyDescent="0.25">
      <c r="A385" s="46" t="s">
        <v>1160</v>
      </c>
      <c r="B385" s="58" t="s">
        <v>1812</v>
      </c>
      <c r="C385" s="56" t="s">
        <v>2637</v>
      </c>
      <c r="D385" s="96">
        <v>17.61</v>
      </c>
      <c r="E385" s="95">
        <v>0.06</v>
      </c>
      <c r="F385" s="137">
        <f t="shared" si="20"/>
        <v>41.203999999999994</v>
      </c>
      <c r="G385" s="18" t="s">
        <v>2638</v>
      </c>
      <c r="H385" s="19" t="s">
        <v>36</v>
      </c>
      <c r="I385" s="62" t="s">
        <v>1815</v>
      </c>
      <c r="J385" s="19" t="s">
        <v>37</v>
      </c>
      <c r="K385" s="21" t="s">
        <v>2632</v>
      </c>
      <c r="L385" s="60">
        <v>900</v>
      </c>
    </row>
    <row r="386" spans="1:12" s="55" customFormat="1" ht="18" customHeight="1" x14ac:dyDescent="0.25">
      <c r="A386" s="46" t="s">
        <v>1160</v>
      </c>
      <c r="B386" s="58" t="s">
        <v>1812</v>
      </c>
      <c r="C386" s="56" t="s">
        <v>2639</v>
      </c>
      <c r="D386" s="96">
        <v>8.9700000000000006</v>
      </c>
      <c r="E386" s="95">
        <v>0.06</v>
      </c>
      <c r="F386" s="137">
        <f t="shared" si="20"/>
        <v>30.835999999999999</v>
      </c>
      <c r="G386" s="18" t="s">
        <v>2640</v>
      </c>
      <c r="H386" s="19" t="s">
        <v>21</v>
      </c>
      <c r="I386" s="63" t="s">
        <v>1815</v>
      </c>
      <c r="J386" s="19" t="s">
        <v>23</v>
      </c>
      <c r="K386" s="21" t="s">
        <v>2609</v>
      </c>
      <c r="L386" s="60">
        <v>1600</v>
      </c>
    </row>
    <row r="387" spans="1:12" s="55" customFormat="1" ht="18" customHeight="1" x14ac:dyDescent="0.25">
      <c r="A387" s="46" t="s">
        <v>1160</v>
      </c>
      <c r="B387" s="58" t="s">
        <v>1812</v>
      </c>
      <c r="C387" s="56" t="s">
        <v>2641</v>
      </c>
      <c r="D387" s="96">
        <v>7.5799999999999992</v>
      </c>
      <c r="E387" s="95">
        <v>0.06</v>
      </c>
      <c r="F387" s="137">
        <f t="shared" si="20"/>
        <v>29.167999999999999</v>
      </c>
      <c r="G387" s="18" t="s">
        <v>2642</v>
      </c>
      <c r="H387" s="19" t="s">
        <v>21</v>
      </c>
      <c r="I387" s="63" t="s">
        <v>1815</v>
      </c>
      <c r="J387" s="19" t="s">
        <v>23</v>
      </c>
      <c r="K387" s="21" t="s">
        <v>2612</v>
      </c>
      <c r="L387" s="60">
        <v>1600</v>
      </c>
    </row>
    <row r="388" spans="1:12" s="55" customFormat="1" ht="18" customHeight="1" x14ac:dyDescent="0.25">
      <c r="A388" s="46" t="s">
        <v>1160</v>
      </c>
      <c r="B388" s="58" t="s">
        <v>1812</v>
      </c>
      <c r="C388" s="56" t="s">
        <v>2643</v>
      </c>
      <c r="D388" s="96">
        <v>11.31</v>
      </c>
      <c r="E388" s="95">
        <v>0.06</v>
      </c>
      <c r="F388" s="137">
        <f t="shared" ref="F388:F449" si="22">SUM(D388+E388)*1.2 + 20</f>
        <v>33.643999999999998</v>
      </c>
      <c r="G388" s="18" t="s">
        <v>2644</v>
      </c>
      <c r="H388" s="19" t="s">
        <v>21</v>
      </c>
      <c r="I388" s="63" t="s">
        <v>1815</v>
      </c>
      <c r="J388" s="19" t="s">
        <v>23</v>
      </c>
      <c r="K388" s="21" t="s">
        <v>2612</v>
      </c>
      <c r="L388" s="60">
        <v>3500</v>
      </c>
    </row>
    <row r="389" spans="1:12" s="55" customFormat="1" ht="18" customHeight="1" x14ac:dyDescent="0.25">
      <c r="A389" s="46" t="s">
        <v>1160</v>
      </c>
      <c r="B389" s="58" t="s">
        <v>1812</v>
      </c>
      <c r="C389" s="56" t="s">
        <v>2645</v>
      </c>
      <c r="D389" s="96">
        <v>29.669999999999998</v>
      </c>
      <c r="E389" s="95">
        <v>0.06</v>
      </c>
      <c r="F389" s="137">
        <f>SUM(D389+E389)*1.2 + 25</f>
        <v>60.675999999999995</v>
      </c>
      <c r="G389" s="18" t="s">
        <v>2646</v>
      </c>
      <c r="H389" s="19" t="s">
        <v>21</v>
      </c>
      <c r="I389" s="63" t="s">
        <v>1815</v>
      </c>
      <c r="J389" s="19" t="s">
        <v>23</v>
      </c>
      <c r="K389" s="21" t="s">
        <v>2647</v>
      </c>
      <c r="L389" s="60">
        <v>11000</v>
      </c>
    </row>
    <row r="390" spans="1:12" s="55" customFormat="1" ht="18" customHeight="1" x14ac:dyDescent="0.25">
      <c r="A390" s="14" t="s">
        <v>1160</v>
      </c>
      <c r="B390" s="58" t="s">
        <v>1812</v>
      </c>
      <c r="C390" s="56" t="s">
        <v>2648</v>
      </c>
      <c r="D390" s="96">
        <v>11.22</v>
      </c>
      <c r="E390" s="95">
        <v>0.06</v>
      </c>
      <c r="F390" s="137">
        <f t="shared" si="22"/>
        <v>33.536000000000001</v>
      </c>
      <c r="G390" s="18" t="s">
        <v>2649</v>
      </c>
      <c r="H390" s="19" t="s">
        <v>21</v>
      </c>
      <c r="I390" s="63" t="s">
        <v>1815</v>
      </c>
      <c r="J390" s="19" t="s">
        <v>23</v>
      </c>
      <c r="K390" s="21" t="s">
        <v>2650</v>
      </c>
      <c r="L390" s="60">
        <v>1000</v>
      </c>
    </row>
    <row r="391" spans="1:12" s="55" customFormat="1" ht="18" customHeight="1" x14ac:dyDescent="0.25">
      <c r="A391" s="14" t="s">
        <v>1160</v>
      </c>
      <c r="B391" s="58" t="s">
        <v>1812</v>
      </c>
      <c r="C391" s="56" t="s">
        <v>2651</v>
      </c>
      <c r="D391" s="96">
        <v>17.97</v>
      </c>
      <c r="E391" s="95">
        <v>0.06</v>
      </c>
      <c r="F391" s="137">
        <f t="shared" si="22"/>
        <v>41.635999999999996</v>
      </c>
      <c r="G391" s="18" t="s">
        <v>2652</v>
      </c>
      <c r="H391" s="19" t="s">
        <v>21</v>
      </c>
      <c r="I391" s="63" t="s">
        <v>1815</v>
      </c>
      <c r="J391" s="19" t="s">
        <v>23</v>
      </c>
      <c r="K391" s="21" t="s">
        <v>2653</v>
      </c>
      <c r="L391" s="60">
        <v>10500</v>
      </c>
    </row>
    <row r="392" spans="1:12" s="55" customFormat="1" ht="18" customHeight="1" x14ac:dyDescent="0.25">
      <c r="A392" s="14" t="s">
        <v>1160</v>
      </c>
      <c r="B392" s="58" t="s">
        <v>1812</v>
      </c>
      <c r="C392" s="56" t="s">
        <v>2654</v>
      </c>
      <c r="D392" s="96">
        <v>17.97</v>
      </c>
      <c r="E392" s="95">
        <v>0.06</v>
      </c>
      <c r="F392" s="137">
        <f t="shared" si="22"/>
        <v>41.635999999999996</v>
      </c>
      <c r="G392" s="18" t="s">
        <v>2655</v>
      </c>
      <c r="H392" s="19" t="s">
        <v>27</v>
      </c>
      <c r="I392" s="59" t="s">
        <v>1815</v>
      </c>
      <c r="J392" s="19" t="s">
        <v>28</v>
      </c>
      <c r="K392" s="21" t="s">
        <v>2653</v>
      </c>
      <c r="L392" s="60">
        <v>7000</v>
      </c>
    </row>
    <row r="393" spans="1:12" s="55" customFormat="1" ht="18" customHeight="1" x14ac:dyDescent="0.25">
      <c r="A393" s="14" t="s">
        <v>1160</v>
      </c>
      <c r="B393" s="58" t="s">
        <v>1812</v>
      </c>
      <c r="C393" s="56" t="s">
        <v>2656</v>
      </c>
      <c r="D393" s="96">
        <v>17.97</v>
      </c>
      <c r="E393" s="95">
        <v>0.06</v>
      </c>
      <c r="F393" s="137">
        <f t="shared" si="22"/>
        <v>41.635999999999996</v>
      </c>
      <c r="G393" s="18" t="s">
        <v>2657</v>
      </c>
      <c r="H393" s="19" t="s">
        <v>36</v>
      </c>
      <c r="I393" s="62" t="s">
        <v>1815</v>
      </c>
      <c r="J393" s="19" t="s">
        <v>37</v>
      </c>
      <c r="K393" s="21" t="s">
        <v>2653</v>
      </c>
      <c r="L393" s="60">
        <v>7000</v>
      </c>
    </row>
    <row r="394" spans="1:12" s="55" customFormat="1" ht="18" customHeight="1" x14ac:dyDescent="0.25">
      <c r="A394" s="14" t="s">
        <v>1160</v>
      </c>
      <c r="B394" s="58" t="s">
        <v>1812</v>
      </c>
      <c r="C394" s="56" t="s">
        <v>2658</v>
      </c>
      <c r="D394" s="96">
        <v>17.97</v>
      </c>
      <c r="E394" s="95">
        <v>0.06</v>
      </c>
      <c r="F394" s="137">
        <f t="shared" si="22"/>
        <v>41.635999999999996</v>
      </c>
      <c r="G394" s="18" t="s">
        <v>2659</v>
      </c>
      <c r="H394" s="19" t="s">
        <v>31</v>
      </c>
      <c r="I394" s="61" t="s">
        <v>1815</v>
      </c>
      <c r="J394" s="19" t="s">
        <v>32</v>
      </c>
      <c r="K394" s="21" t="s">
        <v>2653</v>
      </c>
      <c r="L394" s="60">
        <v>7000</v>
      </c>
    </row>
    <row r="395" spans="1:12" s="55" customFormat="1" ht="18" customHeight="1" x14ac:dyDescent="0.25">
      <c r="A395" s="14" t="s">
        <v>1160</v>
      </c>
      <c r="B395" s="58" t="s">
        <v>1812</v>
      </c>
      <c r="C395" s="56" t="s">
        <v>2660</v>
      </c>
      <c r="D395" s="96">
        <v>86.600000000000009</v>
      </c>
      <c r="E395" s="95">
        <v>0.06</v>
      </c>
      <c r="F395" s="137">
        <f>SUM(D395+E395)*1.2 + 80</f>
        <v>183.99200000000002</v>
      </c>
      <c r="G395" s="18" t="s">
        <v>2661</v>
      </c>
      <c r="H395" s="19" t="s">
        <v>2662</v>
      </c>
      <c r="I395" s="63" t="s">
        <v>1815</v>
      </c>
      <c r="J395" s="19" t="s">
        <v>23</v>
      </c>
      <c r="K395" s="21" t="s">
        <v>2663</v>
      </c>
      <c r="L395" s="60">
        <v>6000</v>
      </c>
    </row>
    <row r="396" spans="1:12" s="55" customFormat="1" ht="18" customHeight="1" x14ac:dyDescent="0.25">
      <c r="A396" s="14" t="s">
        <v>1160</v>
      </c>
      <c r="B396" s="58" t="s">
        <v>1812</v>
      </c>
      <c r="C396" s="56" t="s">
        <v>2664</v>
      </c>
      <c r="D396" s="96">
        <v>12.57</v>
      </c>
      <c r="E396" s="95">
        <v>0.06</v>
      </c>
      <c r="F396" s="137">
        <f t="shared" si="22"/>
        <v>35.155999999999999</v>
      </c>
      <c r="G396" s="18" t="s">
        <v>2661</v>
      </c>
      <c r="H396" s="19" t="s">
        <v>21</v>
      </c>
      <c r="I396" s="63" t="s">
        <v>1815</v>
      </c>
      <c r="J396" s="19" t="s">
        <v>23</v>
      </c>
      <c r="K396" s="21" t="s">
        <v>2665</v>
      </c>
      <c r="L396" s="60">
        <v>6000</v>
      </c>
    </row>
    <row r="397" spans="1:12" s="55" customFormat="1" ht="18" customHeight="1" x14ac:dyDescent="0.25">
      <c r="A397" s="14" t="s">
        <v>1160</v>
      </c>
      <c r="B397" s="58" t="s">
        <v>1812</v>
      </c>
      <c r="C397" s="56" t="s">
        <v>2666</v>
      </c>
      <c r="D397" s="96">
        <v>13.47</v>
      </c>
      <c r="E397" s="95">
        <v>0.06</v>
      </c>
      <c r="F397" s="137">
        <f t="shared" si="22"/>
        <v>36.236000000000004</v>
      </c>
      <c r="G397" s="18" t="s">
        <v>2667</v>
      </c>
      <c r="H397" s="19" t="s">
        <v>21</v>
      </c>
      <c r="I397" s="63" t="s">
        <v>1815</v>
      </c>
      <c r="J397" s="19" t="s">
        <v>23</v>
      </c>
      <c r="K397" s="21" t="s">
        <v>2665</v>
      </c>
      <c r="L397" s="60">
        <v>12500</v>
      </c>
    </row>
    <row r="398" spans="1:12" s="55" customFormat="1" ht="18" customHeight="1" x14ac:dyDescent="0.25">
      <c r="A398" s="14" t="s">
        <v>1160</v>
      </c>
      <c r="B398" s="58" t="s">
        <v>1812</v>
      </c>
      <c r="C398" s="56" t="s">
        <v>2668</v>
      </c>
      <c r="D398" s="96">
        <v>19.059999999999999</v>
      </c>
      <c r="E398" s="95">
        <v>0.06</v>
      </c>
      <c r="F398" s="137">
        <f t="shared" si="22"/>
        <v>42.943999999999996</v>
      </c>
      <c r="G398" s="18" t="s">
        <v>2669</v>
      </c>
      <c r="H398" s="19" t="s">
        <v>21</v>
      </c>
      <c r="I398" s="63" t="s">
        <v>1815</v>
      </c>
      <c r="J398" s="19" t="s">
        <v>23</v>
      </c>
      <c r="K398" s="21" t="s">
        <v>2670</v>
      </c>
      <c r="L398" s="60">
        <v>7400</v>
      </c>
    </row>
    <row r="399" spans="1:12" s="55" customFormat="1" ht="18" customHeight="1" x14ac:dyDescent="0.25">
      <c r="A399" s="14" t="s">
        <v>1160</v>
      </c>
      <c r="B399" s="58" t="s">
        <v>1812</v>
      </c>
      <c r="C399" s="56" t="s">
        <v>2671</v>
      </c>
      <c r="D399" s="96">
        <v>9.51</v>
      </c>
      <c r="E399" s="95">
        <v>0.06</v>
      </c>
      <c r="F399" s="137">
        <f t="shared" si="22"/>
        <v>31.484000000000002</v>
      </c>
      <c r="G399" s="18" t="s">
        <v>2672</v>
      </c>
      <c r="H399" s="19" t="s">
        <v>21</v>
      </c>
      <c r="I399" s="63" t="s">
        <v>1815</v>
      </c>
      <c r="J399" s="19" t="s">
        <v>23</v>
      </c>
      <c r="K399" s="21" t="s">
        <v>2673</v>
      </c>
      <c r="L399" s="60">
        <v>3100</v>
      </c>
    </row>
    <row r="400" spans="1:12" s="55" customFormat="1" ht="18" customHeight="1" x14ac:dyDescent="0.25">
      <c r="A400" s="14" t="s">
        <v>1160</v>
      </c>
      <c r="B400" s="58" t="s">
        <v>1812</v>
      </c>
      <c r="C400" s="56" t="s">
        <v>2674</v>
      </c>
      <c r="D400" s="96">
        <v>11.76</v>
      </c>
      <c r="E400" s="95">
        <v>0.06</v>
      </c>
      <c r="F400" s="137">
        <f t="shared" si="22"/>
        <v>34.183999999999997</v>
      </c>
      <c r="G400" s="18" t="s">
        <v>2675</v>
      </c>
      <c r="H400" s="19" t="s">
        <v>21</v>
      </c>
      <c r="I400" s="63" t="s">
        <v>1815</v>
      </c>
      <c r="J400" s="19" t="s">
        <v>23</v>
      </c>
      <c r="K400" s="21" t="s">
        <v>2673</v>
      </c>
      <c r="L400" s="60">
        <v>9000</v>
      </c>
    </row>
    <row r="401" spans="1:12" s="55" customFormat="1" ht="18" customHeight="1" x14ac:dyDescent="0.25">
      <c r="A401" s="14" t="s">
        <v>1160</v>
      </c>
      <c r="B401" s="58" t="s">
        <v>1812</v>
      </c>
      <c r="C401" s="56" t="s">
        <v>2676</v>
      </c>
      <c r="D401" s="96">
        <v>17.959999999999997</v>
      </c>
      <c r="E401" s="95">
        <v>0.06</v>
      </c>
      <c r="F401" s="137">
        <f t="shared" si="22"/>
        <v>41.623999999999995</v>
      </c>
      <c r="G401" s="18" t="s">
        <v>2677</v>
      </c>
      <c r="H401" s="19" t="s">
        <v>21</v>
      </c>
      <c r="I401" s="63" t="s">
        <v>1815</v>
      </c>
      <c r="J401" s="19" t="s">
        <v>23</v>
      </c>
      <c r="K401" s="21" t="s">
        <v>2678</v>
      </c>
      <c r="L401" s="60">
        <v>8500</v>
      </c>
    </row>
    <row r="402" spans="1:12" s="55" customFormat="1" ht="18" customHeight="1" x14ac:dyDescent="0.25">
      <c r="A402" s="14" t="s">
        <v>1160</v>
      </c>
      <c r="B402" s="58" t="s">
        <v>1812</v>
      </c>
      <c r="C402" s="56" t="s">
        <v>2679</v>
      </c>
      <c r="D402" s="96">
        <v>19.959999999999997</v>
      </c>
      <c r="E402" s="95">
        <v>0.06</v>
      </c>
      <c r="F402" s="137">
        <f t="shared" si="22"/>
        <v>44.023999999999994</v>
      </c>
      <c r="G402" s="18" t="s">
        <v>2680</v>
      </c>
      <c r="H402" s="19" t="s">
        <v>21</v>
      </c>
      <c r="I402" s="63" t="s">
        <v>1815</v>
      </c>
      <c r="J402" s="19" t="s">
        <v>23</v>
      </c>
      <c r="K402" s="21" t="s">
        <v>2678</v>
      </c>
      <c r="L402" s="60">
        <v>17000</v>
      </c>
    </row>
    <row r="403" spans="1:12" s="55" customFormat="1" ht="18" customHeight="1" x14ac:dyDescent="0.25">
      <c r="A403" s="14" t="s">
        <v>1160</v>
      </c>
      <c r="B403" s="58" t="s">
        <v>1812</v>
      </c>
      <c r="C403" s="56" t="s">
        <v>2681</v>
      </c>
      <c r="D403" s="96">
        <v>17.959999999999997</v>
      </c>
      <c r="E403" s="95">
        <v>0.06</v>
      </c>
      <c r="F403" s="137">
        <f t="shared" si="22"/>
        <v>41.623999999999995</v>
      </c>
      <c r="G403" s="18" t="s">
        <v>2682</v>
      </c>
      <c r="H403" s="19" t="s">
        <v>27</v>
      </c>
      <c r="I403" s="59" t="s">
        <v>1815</v>
      </c>
      <c r="J403" s="19" t="s">
        <v>28</v>
      </c>
      <c r="K403" s="21" t="s">
        <v>2678</v>
      </c>
      <c r="L403" s="60">
        <v>11000</v>
      </c>
    </row>
    <row r="404" spans="1:12" s="55" customFormat="1" ht="18" customHeight="1" x14ac:dyDescent="0.25">
      <c r="A404" s="14" t="s">
        <v>1160</v>
      </c>
      <c r="B404" s="58" t="s">
        <v>1812</v>
      </c>
      <c r="C404" s="56" t="s">
        <v>2683</v>
      </c>
      <c r="D404" s="96">
        <v>17.959999999999997</v>
      </c>
      <c r="E404" s="95">
        <v>0.06</v>
      </c>
      <c r="F404" s="137">
        <f t="shared" si="22"/>
        <v>41.623999999999995</v>
      </c>
      <c r="G404" s="18" t="s">
        <v>2684</v>
      </c>
      <c r="H404" s="19" t="s">
        <v>36</v>
      </c>
      <c r="I404" s="62" t="s">
        <v>1815</v>
      </c>
      <c r="J404" s="19" t="s">
        <v>37</v>
      </c>
      <c r="K404" s="21" t="s">
        <v>2678</v>
      </c>
      <c r="L404" s="60">
        <v>11000</v>
      </c>
    </row>
    <row r="405" spans="1:12" s="55" customFormat="1" ht="18" customHeight="1" x14ac:dyDescent="0.25">
      <c r="A405" s="14" t="s">
        <v>1160</v>
      </c>
      <c r="B405" s="58" t="s">
        <v>1812</v>
      </c>
      <c r="C405" s="56" t="s">
        <v>2685</v>
      </c>
      <c r="D405" s="96">
        <v>16.169999999999998</v>
      </c>
      <c r="E405" s="95">
        <v>0.06</v>
      </c>
      <c r="F405" s="137">
        <f t="shared" si="22"/>
        <v>39.475999999999999</v>
      </c>
      <c r="G405" s="18" t="s">
        <v>2686</v>
      </c>
      <c r="H405" s="19" t="s">
        <v>31</v>
      </c>
      <c r="I405" s="61" t="s">
        <v>1815</v>
      </c>
      <c r="J405" s="19" t="s">
        <v>32</v>
      </c>
      <c r="K405" s="21" t="s">
        <v>2678</v>
      </c>
      <c r="L405" s="60">
        <v>11000</v>
      </c>
    </row>
    <row r="406" spans="1:12" s="55" customFormat="1" ht="18" customHeight="1" x14ac:dyDescent="0.25">
      <c r="A406" s="14" t="s">
        <v>1160</v>
      </c>
      <c r="B406" s="58" t="s">
        <v>1812</v>
      </c>
      <c r="C406" s="56" t="s">
        <v>2687</v>
      </c>
      <c r="D406" s="96">
        <v>11.96</v>
      </c>
      <c r="E406" s="95">
        <v>0.06</v>
      </c>
      <c r="F406" s="137">
        <f t="shared" si="22"/>
        <v>34.423999999999999</v>
      </c>
      <c r="G406" s="18" t="s">
        <v>2688</v>
      </c>
      <c r="H406" s="19" t="s">
        <v>21</v>
      </c>
      <c r="I406" s="63" t="s">
        <v>1815</v>
      </c>
      <c r="J406" s="19" t="s">
        <v>23</v>
      </c>
      <c r="K406" s="21" t="s">
        <v>2689</v>
      </c>
      <c r="L406" s="60">
        <v>6000</v>
      </c>
    </row>
    <row r="407" spans="1:12" s="55" customFormat="1" ht="18" customHeight="1" x14ac:dyDescent="0.25">
      <c r="A407" s="14" t="s">
        <v>1160</v>
      </c>
      <c r="B407" s="58" t="s">
        <v>1812</v>
      </c>
      <c r="C407" s="56" t="s">
        <v>2690</v>
      </c>
      <c r="D407" s="96">
        <v>3.57</v>
      </c>
      <c r="E407" s="95">
        <v>0.06</v>
      </c>
      <c r="F407" s="137">
        <f t="shared" si="22"/>
        <v>24.356000000000002</v>
      </c>
      <c r="G407" s="18" t="s">
        <v>2691</v>
      </c>
      <c r="H407" s="19" t="s">
        <v>21</v>
      </c>
      <c r="I407" s="63" t="s">
        <v>1815</v>
      </c>
      <c r="J407" s="19" t="s">
        <v>23</v>
      </c>
      <c r="K407" s="21" t="s">
        <v>2692</v>
      </c>
      <c r="L407" s="60">
        <v>2000</v>
      </c>
    </row>
    <row r="408" spans="1:12" s="55" customFormat="1" ht="18" customHeight="1" x14ac:dyDescent="0.25">
      <c r="A408" s="14" t="s">
        <v>1160</v>
      </c>
      <c r="B408" s="58" t="s">
        <v>1812</v>
      </c>
      <c r="C408" s="56" t="s">
        <v>2693</v>
      </c>
      <c r="D408" s="96">
        <v>10.770000000000001</v>
      </c>
      <c r="E408" s="95">
        <v>0.06</v>
      </c>
      <c r="F408" s="137">
        <f t="shared" si="22"/>
        <v>32.996000000000002</v>
      </c>
      <c r="G408" s="18" t="s">
        <v>2694</v>
      </c>
      <c r="H408" s="19" t="s">
        <v>21</v>
      </c>
      <c r="I408" s="63" t="s">
        <v>1815</v>
      </c>
      <c r="J408" s="19" t="s">
        <v>23</v>
      </c>
      <c r="K408" s="21" t="s">
        <v>2695</v>
      </c>
      <c r="L408" s="60">
        <v>2500</v>
      </c>
    </row>
    <row r="409" spans="1:12" s="55" customFormat="1" ht="18" customHeight="1" x14ac:dyDescent="0.25">
      <c r="A409" s="14" t="s">
        <v>1160</v>
      </c>
      <c r="B409" s="58" t="s">
        <v>1812</v>
      </c>
      <c r="C409" s="56" t="s">
        <v>2696</v>
      </c>
      <c r="D409" s="96">
        <v>26.97</v>
      </c>
      <c r="E409" s="95">
        <v>0.06</v>
      </c>
      <c r="F409" s="137">
        <f>SUM(D409+E409)*1.2 + 22</f>
        <v>54.435999999999993</v>
      </c>
      <c r="G409" s="18" t="s">
        <v>2697</v>
      </c>
      <c r="H409" s="19" t="s">
        <v>21</v>
      </c>
      <c r="I409" s="63" t="s">
        <v>1815</v>
      </c>
      <c r="J409" s="19" t="s">
        <v>23</v>
      </c>
      <c r="K409" s="21" t="s">
        <v>2698</v>
      </c>
      <c r="L409" s="60">
        <v>6000</v>
      </c>
    </row>
    <row r="410" spans="1:12" s="55" customFormat="1" ht="18" customHeight="1" x14ac:dyDescent="0.25">
      <c r="A410" s="14" t="s">
        <v>1160</v>
      </c>
      <c r="B410" s="58" t="s">
        <v>1812</v>
      </c>
      <c r="C410" s="56" t="s">
        <v>2699</v>
      </c>
      <c r="D410" s="96">
        <v>26.97</v>
      </c>
      <c r="E410" s="95">
        <v>0.06</v>
      </c>
      <c r="F410" s="137">
        <f t="shared" ref="F410:F415" si="23">SUM(D410+E410)*1.2 + 22</f>
        <v>54.435999999999993</v>
      </c>
      <c r="G410" s="18" t="s">
        <v>2700</v>
      </c>
      <c r="H410" s="19" t="s">
        <v>27</v>
      </c>
      <c r="I410" s="59" t="s">
        <v>1815</v>
      </c>
      <c r="J410" s="19" t="s">
        <v>28</v>
      </c>
      <c r="K410" s="21" t="s">
        <v>2701</v>
      </c>
      <c r="L410" s="60">
        <v>4000</v>
      </c>
    </row>
    <row r="411" spans="1:12" s="55" customFormat="1" ht="18" customHeight="1" x14ac:dyDescent="0.25">
      <c r="A411" s="14" t="s">
        <v>1160</v>
      </c>
      <c r="B411" s="58" t="s">
        <v>1812</v>
      </c>
      <c r="C411" s="56" t="s">
        <v>2702</v>
      </c>
      <c r="D411" s="96">
        <v>26.97</v>
      </c>
      <c r="E411" s="95">
        <v>0.06</v>
      </c>
      <c r="F411" s="137">
        <f t="shared" si="23"/>
        <v>54.435999999999993</v>
      </c>
      <c r="G411" s="18" t="s">
        <v>2703</v>
      </c>
      <c r="H411" s="19" t="s">
        <v>36</v>
      </c>
      <c r="I411" s="62" t="s">
        <v>1815</v>
      </c>
      <c r="J411" s="19" t="s">
        <v>37</v>
      </c>
      <c r="K411" s="21" t="s">
        <v>2701</v>
      </c>
      <c r="L411" s="60">
        <v>4000</v>
      </c>
    </row>
    <row r="412" spans="1:12" s="55" customFormat="1" ht="18" customHeight="1" x14ac:dyDescent="0.25">
      <c r="A412" s="14" t="s">
        <v>1160</v>
      </c>
      <c r="B412" s="58" t="s">
        <v>1812</v>
      </c>
      <c r="C412" s="56" t="s">
        <v>2704</v>
      </c>
      <c r="D412" s="96">
        <v>26.97</v>
      </c>
      <c r="E412" s="95">
        <v>0.06</v>
      </c>
      <c r="F412" s="137">
        <f t="shared" si="23"/>
        <v>54.435999999999993</v>
      </c>
      <c r="G412" s="18" t="s">
        <v>2705</v>
      </c>
      <c r="H412" s="19" t="s">
        <v>31</v>
      </c>
      <c r="I412" s="61" t="s">
        <v>1815</v>
      </c>
      <c r="J412" s="19" t="s">
        <v>32</v>
      </c>
      <c r="K412" s="21" t="s">
        <v>2701</v>
      </c>
      <c r="L412" s="60">
        <v>4000</v>
      </c>
    </row>
    <row r="413" spans="1:12" s="55" customFormat="1" ht="18" customHeight="1" x14ac:dyDescent="0.25">
      <c r="A413" s="14" t="s">
        <v>1160</v>
      </c>
      <c r="B413" s="58" t="s">
        <v>1812</v>
      </c>
      <c r="C413" s="56" t="s">
        <v>2706</v>
      </c>
      <c r="D413" s="96">
        <v>26.97</v>
      </c>
      <c r="E413" s="95">
        <v>0.06</v>
      </c>
      <c r="F413" s="137">
        <f t="shared" si="23"/>
        <v>54.435999999999993</v>
      </c>
      <c r="G413" s="18" t="s">
        <v>2707</v>
      </c>
      <c r="H413" s="19" t="s">
        <v>27</v>
      </c>
      <c r="I413" s="59" t="s">
        <v>1815</v>
      </c>
      <c r="J413" s="19" t="s">
        <v>28</v>
      </c>
      <c r="K413" s="21" t="s">
        <v>2708</v>
      </c>
      <c r="L413" s="60">
        <v>6000</v>
      </c>
    </row>
    <row r="414" spans="1:12" s="55" customFormat="1" ht="18" customHeight="1" x14ac:dyDescent="0.25">
      <c r="A414" s="14" t="s">
        <v>1160</v>
      </c>
      <c r="B414" s="58" t="s">
        <v>1812</v>
      </c>
      <c r="C414" s="56" t="s">
        <v>2709</v>
      </c>
      <c r="D414" s="96">
        <v>26.97</v>
      </c>
      <c r="E414" s="95">
        <v>0.06</v>
      </c>
      <c r="F414" s="137">
        <f t="shared" si="23"/>
        <v>54.435999999999993</v>
      </c>
      <c r="G414" s="18" t="s">
        <v>2710</v>
      </c>
      <c r="H414" s="19" t="s">
        <v>36</v>
      </c>
      <c r="I414" s="62" t="s">
        <v>1815</v>
      </c>
      <c r="J414" s="19" t="s">
        <v>37</v>
      </c>
      <c r="K414" s="21" t="s">
        <v>2708</v>
      </c>
      <c r="L414" s="60">
        <v>6000</v>
      </c>
    </row>
    <row r="415" spans="1:12" s="55" customFormat="1" ht="18" customHeight="1" x14ac:dyDescent="0.25">
      <c r="A415" s="14" t="s">
        <v>1160</v>
      </c>
      <c r="B415" s="58" t="s">
        <v>1812</v>
      </c>
      <c r="C415" s="56" t="s">
        <v>2711</v>
      </c>
      <c r="D415" s="96">
        <v>26.97</v>
      </c>
      <c r="E415" s="95">
        <v>0.06</v>
      </c>
      <c r="F415" s="137">
        <f t="shared" si="23"/>
        <v>54.435999999999993</v>
      </c>
      <c r="G415" s="18" t="s">
        <v>2712</v>
      </c>
      <c r="H415" s="19" t="s">
        <v>31</v>
      </c>
      <c r="I415" s="61" t="s">
        <v>1815</v>
      </c>
      <c r="J415" s="19" t="s">
        <v>32</v>
      </c>
      <c r="K415" s="21" t="s">
        <v>2708</v>
      </c>
      <c r="L415" s="60">
        <v>6000</v>
      </c>
    </row>
    <row r="416" spans="1:12" s="55" customFormat="1" ht="18" customHeight="1" x14ac:dyDescent="0.25">
      <c r="A416" s="14" t="s">
        <v>1160</v>
      </c>
      <c r="B416" s="58" t="s">
        <v>1812</v>
      </c>
      <c r="C416" s="56" t="s">
        <v>2713</v>
      </c>
      <c r="D416" s="96">
        <v>4.1099999999999994</v>
      </c>
      <c r="E416" s="95">
        <v>0.06</v>
      </c>
      <c r="F416" s="137">
        <f t="shared" si="22"/>
        <v>25.003999999999998</v>
      </c>
      <c r="G416" s="18" t="s">
        <v>2714</v>
      </c>
      <c r="H416" s="19" t="s">
        <v>21</v>
      </c>
      <c r="I416" s="63" t="s">
        <v>1815</v>
      </c>
      <c r="J416" s="19" t="s">
        <v>23</v>
      </c>
      <c r="K416" s="21" t="s">
        <v>2715</v>
      </c>
      <c r="L416" s="60">
        <v>2100</v>
      </c>
    </row>
    <row r="417" spans="1:12" s="55" customFormat="1" ht="18" customHeight="1" x14ac:dyDescent="0.25">
      <c r="A417" s="14" t="s">
        <v>1160</v>
      </c>
      <c r="B417" s="58" t="s">
        <v>1812</v>
      </c>
      <c r="C417" s="56" t="s">
        <v>2716</v>
      </c>
      <c r="D417" s="96">
        <v>4.47</v>
      </c>
      <c r="E417" s="95">
        <v>0.06</v>
      </c>
      <c r="F417" s="137">
        <f t="shared" si="22"/>
        <v>25.436</v>
      </c>
      <c r="G417" s="18" t="s">
        <v>2717</v>
      </c>
      <c r="H417" s="19" t="s">
        <v>21</v>
      </c>
      <c r="I417" s="63" t="s">
        <v>1815</v>
      </c>
      <c r="J417" s="19" t="s">
        <v>23</v>
      </c>
      <c r="K417" s="21" t="s">
        <v>2718</v>
      </c>
      <c r="L417" s="60">
        <v>1000</v>
      </c>
    </row>
    <row r="418" spans="1:12" s="55" customFormat="1" ht="18" customHeight="1" x14ac:dyDescent="0.25">
      <c r="A418" s="14" t="s">
        <v>1160</v>
      </c>
      <c r="B418" s="58" t="s">
        <v>1812</v>
      </c>
      <c r="C418" s="56" t="s">
        <v>2719</v>
      </c>
      <c r="D418" s="96">
        <v>7.6199999999999992</v>
      </c>
      <c r="E418" s="95">
        <v>0.06</v>
      </c>
      <c r="F418" s="137">
        <f t="shared" si="22"/>
        <v>29.215999999999998</v>
      </c>
      <c r="G418" s="18" t="s">
        <v>2720</v>
      </c>
      <c r="H418" s="19" t="s">
        <v>21</v>
      </c>
      <c r="I418" s="63" t="s">
        <v>1815</v>
      </c>
      <c r="J418" s="19" t="s">
        <v>23</v>
      </c>
      <c r="K418" s="21" t="s">
        <v>2721</v>
      </c>
      <c r="L418" s="60">
        <v>3100</v>
      </c>
    </row>
    <row r="419" spans="1:12" s="55" customFormat="1" ht="18" customHeight="1" x14ac:dyDescent="0.25">
      <c r="A419" s="14" t="s">
        <v>1160</v>
      </c>
      <c r="B419" s="58" t="s">
        <v>1812</v>
      </c>
      <c r="C419" s="56" t="s">
        <v>2722</v>
      </c>
      <c r="D419" s="96">
        <v>3.75</v>
      </c>
      <c r="E419" s="95">
        <v>0.06</v>
      </c>
      <c r="F419" s="137">
        <f t="shared" si="22"/>
        <v>24.571999999999999</v>
      </c>
      <c r="G419" s="18" t="s">
        <v>2723</v>
      </c>
      <c r="H419" s="19" t="s">
        <v>21</v>
      </c>
      <c r="I419" s="63" t="s">
        <v>1815</v>
      </c>
      <c r="J419" s="19" t="s">
        <v>23</v>
      </c>
      <c r="K419" s="21" t="s">
        <v>2724</v>
      </c>
      <c r="L419" s="60">
        <v>1600</v>
      </c>
    </row>
    <row r="420" spans="1:12" s="55" customFormat="1" ht="18" customHeight="1" x14ac:dyDescent="0.25">
      <c r="A420" s="14" t="s">
        <v>1160</v>
      </c>
      <c r="B420" s="58" t="s">
        <v>1812</v>
      </c>
      <c r="C420" s="56" t="s">
        <v>2725</v>
      </c>
      <c r="D420" s="96">
        <v>15.270000000000001</v>
      </c>
      <c r="E420" s="95">
        <v>0.06</v>
      </c>
      <c r="F420" s="137">
        <f t="shared" si="22"/>
        <v>38.396000000000001</v>
      </c>
      <c r="G420" s="18" t="s">
        <v>2726</v>
      </c>
      <c r="H420" s="19" t="s">
        <v>21</v>
      </c>
      <c r="I420" s="63" t="s">
        <v>1815</v>
      </c>
      <c r="J420" s="19" t="s">
        <v>23</v>
      </c>
      <c r="K420" s="21" t="s">
        <v>2727</v>
      </c>
      <c r="L420" s="60">
        <v>9000</v>
      </c>
    </row>
    <row r="421" spans="1:12" s="55" customFormat="1" ht="18" customHeight="1" x14ac:dyDescent="0.25">
      <c r="A421" s="14" t="s">
        <v>1160</v>
      </c>
      <c r="B421" s="58" t="s">
        <v>1812</v>
      </c>
      <c r="C421" s="56" t="s">
        <v>2728</v>
      </c>
      <c r="D421" s="96">
        <v>18.869999999999997</v>
      </c>
      <c r="E421" s="95">
        <v>0.06</v>
      </c>
      <c r="F421" s="137">
        <f t="shared" si="22"/>
        <v>42.715999999999994</v>
      </c>
      <c r="G421" s="18" t="s">
        <v>2729</v>
      </c>
      <c r="H421" s="19" t="s">
        <v>21</v>
      </c>
      <c r="I421" s="63" t="s">
        <v>1815</v>
      </c>
      <c r="J421" s="19" t="s">
        <v>23</v>
      </c>
      <c r="K421" s="21" t="s">
        <v>2727</v>
      </c>
      <c r="L421" s="60">
        <v>18000</v>
      </c>
    </row>
    <row r="422" spans="1:12" s="55" customFormat="1" ht="18" customHeight="1" x14ac:dyDescent="0.25">
      <c r="A422" s="14" t="s">
        <v>1160</v>
      </c>
      <c r="B422" s="58" t="s">
        <v>1812</v>
      </c>
      <c r="C422" s="56" t="s">
        <v>2730</v>
      </c>
      <c r="D422" s="96">
        <v>13.110000000000001</v>
      </c>
      <c r="E422" s="95">
        <v>0.06</v>
      </c>
      <c r="F422" s="137">
        <f t="shared" si="22"/>
        <v>35.804000000000002</v>
      </c>
      <c r="G422" s="18" t="s">
        <v>2731</v>
      </c>
      <c r="H422" s="19" t="s">
        <v>21</v>
      </c>
      <c r="I422" s="63" t="s">
        <v>1815</v>
      </c>
      <c r="J422" s="19" t="s">
        <v>23</v>
      </c>
      <c r="K422" s="21" t="s">
        <v>2732</v>
      </c>
      <c r="L422" s="60">
        <v>1200</v>
      </c>
    </row>
    <row r="423" spans="1:12" s="55" customFormat="1" ht="18" customHeight="1" x14ac:dyDescent="0.25">
      <c r="A423" s="14" t="s">
        <v>1160</v>
      </c>
      <c r="B423" s="58" t="s">
        <v>1812</v>
      </c>
      <c r="C423" s="56" t="s">
        <v>2733</v>
      </c>
      <c r="D423" s="96">
        <v>17.61</v>
      </c>
      <c r="E423" s="95">
        <v>0.06</v>
      </c>
      <c r="F423" s="137">
        <f t="shared" si="22"/>
        <v>41.203999999999994</v>
      </c>
      <c r="G423" s="18" t="s">
        <v>2734</v>
      </c>
      <c r="H423" s="19" t="s">
        <v>21</v>
      </c>
      <c r="I423" s="63" t="s">
        <v>1815</v>
      </c>
      <c r="J423" s="19" t="s">
        <v>23</v>
      </c>
      <c r="K423" s="21" t="s">
        <v>2732</v>
      </c>
      <c r="L423" s="60">
        <v>2800</v>
      </c>
    </row>
    <row r="424" spans="1:12" s="55" customFormat="1" ht="18" customHeight="1" x14ac:dyDescent="0.25">
      <c r="A424" s="14" t="s">
        <v>1160</v>
      </c>
      <c r="B424" s="58" t="s">
        <v>1812</v>
      </c>
      <c r="C424" s="56" t="s">
        <v>2735</v>
      </c>
      <c r="D424" s="96">
        <v>42.81</v>
      </c>
      <c r="E424" s="95">
        <v>0.06</v>
      </c>
      <c r="F424" s="137">
        <f>SUM(D424+E424)*1.2 + 40</f>
        <v>91.444000000000003</v>
      </c>
      <c r="G424" s="18" t="s">
        <v>2736</v>
      </c>
      <c r="H424" s="19" t="s">
        <v>21</v>
      </c>
      <c r="I424" s="63" t="s">
        <v>1815</v>
      </c>
      <c r="J424" s="19" t="s">
        <v>23</v>
      </c>
      <c r="K424" s="21" t="s">
        <v>2737</v>
      </c>
      <c r="L424" s="60">
        <v>7000</v>
      </c>
    </row>
    <row r="425" spans="1:12" s="55" customFormat="1" ht="18" customHeight="1" x14ac:dyDescent="0.25">
      <c r="A425" s="14" t="s">
        <v>1160</v>
      </c>
      <c r="B425" s="58" t="s">
        <v>1812</v>
      </c>
      <c r="C425" s="56" t="s">
        <v>2738</v>
      </c>
      <c r="D425" s="96">
        <v>42.81</v>
      </c>
      <c r="E425" s="95">
        <v>0.06</v>
      </c>
      <c r="F425" s="137">
        <f t="shared" ref="F425:F427" si="24">SUM(D425+E425)*1.2 + 40</f>
        <v>91.444000000000003</v>
      </c>
      <c r="G425" s="18" t="s">
        <v>2739</v>
      </c>
      <c r="H425" s="19" t="s">
        <v>27</v>
      </c>
      <c r="I425" s="59" t="s">
        <v>1815</v>
      </c>
      <c r="J425" s="19" t="s">
        <v>28</v>
      </c>
      <c r="K425" s="21" t="s">
        <v>2737</v>
      </c>
      <c r="L425" s="60">
        <v>7300</v>
      </c>
    </row>
    <row r="426" spans="1:12" s="55" customFormat="1" ht="18" customHeight="1" x14ac:dyDescent="0.25">
      <c r="A426" s="14" t="s">
        <v>1160</v>
      </c>
      <c r="B426" s="58" t="s">
        <v>1812</v>
      </c>
      <c r="C426" s="56" t="s">
        <v>2740</v>
      </c>
      <c r="D426" s="96">
        <v>42.81</v>
      </c>
      <c r="E426" s="95">
        <v>0.06</v>
      </c>
      <c r="F426" s="137">
        <f t="shared" si="24"/>
        <v>91.444000000000003</v>
      </c>
      <c r="G426" s="18" t="s">
        <v>2741</v>
      </c>
      <c r="H426" s="19" t="s">
        <v>31</v>
      </c>
      <c r="I426" s="61" t="s">
        <v>1815</v>
      </c>
      <c r="J426" s="19" t="s">
        <v>32</v>
      </c>
      <c r="K426" s="21" t="s">
        <v>2737</v>
      </c>
      <c r="L426" s="60">
        <v>7300</v>
      </c>
    </row>
    <row r="427" spans="1:12" s="55" customFormat="1" ht="18" customHeight="1" x14ac:dyDescent="0.25">
      <c r="A427" s="14" t="s">
        <v>1160</v>
      </c>
      <c r="B427" s="58" t="s">
        <v>1812</v>
      </c>
      <c r="C427" s="56" t="s">
        <v>2742</v>
      </c>
      <c r="D427" s="96">
        <v>42.81</v>
      </c>
      <c r="E427" s="95">
        <v>0.06</v>
      </c>
      <c r="F427" s="137">
        <f t="shared" si="24"/>
        <v>91.444000000000003</v>
      </c>
      <c r="G427" s="18" t="s">
        <v>2743</v>
      </c>
      <c r="H427" s="19" t="s">
        <v>36</v>
      </c>
      <c r="I427" s="62" t="s">
        <v>1815</v>
      </c>
      <c r="J427" s="19" t="s">
        <v>37</v>
      </c>
      <c r="K427" s="21" t="s">
        <v>2737</v>
      </c>
      <c r="L427" s="60">
        <v>7300</v>
      </c>
    </row>
    <row r="428" spans="1:12" s="55" customFormat="1" ht="18" customHeight="1" x14ac:dyDescent="0.25">
      <c r="A428" s="14" t="s">
        <v>1160</v>
      </c>
      <c r="B428" s="58" t="s">
        <v>1812</v>
      </c>
      <c r="C428" s="56" t="s">
        <v>2744</v>
      </c>
      <c r="D428" s="96">
        <v>10.14</v>
      </c>
      <c r="E428" s="95">
        <v>0.06</v>
      </c>
      <c r="F428" s="137">
        <f t="shared" si="22"/>
        <v>32.24</v>
      </c>
      <c r="G428" s="18" t="s">
        <v>2745</v>
      </c>
      <c r="H428" s="19" t="s">
        <v>21</v>
      </c>
      <c r="I428" s="63" t="s">
        <v>1815</v>
      </c>
      <c r="J428" s="19" t="s">
        <v>23</v>
      </c>
      <c r="K428" s="21" t="s">
        <v>2746</v>
      </c>
      <c r="L428" s="60">
        <v>1200</v>
      </c>
    </row>
    <row r="429" spans="1:12" s="55" customFormat="1" ht="18" customHeight="1" x14ac:dyDescent="0.25">
      <c r="A429" s="14" t="s">
        <v>1160</v>
      </c>
      <c r="B429" s="58" t="s">
        <v>1812</v>
      </c>
      <c r="C429" s="56" t="s">
        <v>2747</v>
      </c>
      <c r="D429" s="96">
        <v>11.67</v>
      </c>
      <c r="E429" s="95">
        <v>0.06</v>
      </c>
      <c r="F429" s="137">
        <f t="shared" si="22"/>
        <v>34.076000000000001</v>
      </c>
      <c r="G429" s="18" t="s">
        <v>2748</v>
      </c>
      <c r="H429" s="19" t="s">
        <v>27</v>
      </c>
      <c r="I429" s="59" t="s">
        <v>1815</v>
      </c>
      <c r="J429" s="19" t="s">
        <v>28</v>
      </c>
      <c r="K429" s="21" t="s">
        <v>2746</v>
      </c>
      <c r="L429" s="60">
        <v>1000</v>
      </c>
    </row>
    <row r="430" spans="1:12" s="55" customFormat="1" ht="18" customHeight="1" x14ac:dyDescent="0.25">
      <c r="A430" s="14" t="s">
        <v>1160</v>
      </c>
      <c r="B430" s="58" t="s">
        <v>1812</v>
      </c>
      <c r="C430" s="56" t="s">
        <v>2749</v>
      </c>
      <c r="D430" s="96">
        <v>11.67</v>
      </c>
      <c r="E430" s="95">
        <v>0.06</v>
      </c>
      <c r="F430" s="137">
        <f t="shared" si="22"/>
        <v>34.076000000000001</v>
      </c>
      <c r="G430" s="18" t="s">
        <v>2750</v>
      </c>
      <c r="H430" s="19" t="s">
        <v>36</v>
      </c>
      <c r="I430" s="62" t="s">
        <v>1815</v>
      </c>
      <c r="J430" s="19" t="s">
        <v>37</v>
      </c>
      <c r="K430" s="21" t="s">
        <v>2746</v>
      </c>
      <c r="L430" s="60">
        <v>1000</v>
      </c>
    </row>
    <row r="431" spans="1:12" s="55" customFormat="1" ht="18" customHeight="1" x14ac:dyDescent="0.25">
      <c r="A431" s="14" t="s">
        <v>1160</v>
      </c>
      <c r="B431" s="58" t="s">
        <v>1812</v>
      </c>
      <c r="C431" s="56" t="s">
        <v>2751</v>
      </c>
      <c r="D431" s="96">
        <v>11.67</v>
      </c>
      <c r="E431" s="95">
        <v>0.06</v>
      </c>
      <c r="F431" s="137">
        <f t="shared" si="22"/>
        <v>34.076000000000001</v>
      </c>
      <c r="G431" s="18" t="s">
        <v>2752</v>
      </c>
      <c r="H431" s="19" t="s">
        <v>31</v>
      </c>
      <c r="I431" s="61" t="s">
        <v>1815</v>
      </c>
      <c r="J431" s="19" t="s">
        <v>32</v>
      </c>
      <c r="K431" s="21" t="s">
        <v>2746</v>
      </c>
      <c r="L431" s="60">
        <v>1000</v>
      </c>
    </row>
    <row r="432" spans="1:12" s="55" customFormat="1" ht="18" customHeight="1" x14ac:dyDescent="0.25">
      <c r="A432" s="14" t="s">
        <v>1160</v>
      </c>
      <c r="B432" s="58" t="s">
        <v>1812</v>
      </c>
      <c r="C432" s="56" t="s">
        <v>2753</v>
      </c>
      <c r="D432" s="96">
        <v>15.450000000000001</v>
      </c>
      <c r="E432" s="95">
        <v>0.06</v>
      </c>
      <c r="F432" s="137">
        <f t="shared" si="22"/>
        <v>38.612000000000002</v>
      </c>
      <c r="G432" s="18" t="s">
        <v>2754</v>
      </c>
      <c r="H432" s="19" t="s">
        <v>21</v>
      </c>
      <c r="I432" s="63" t="s">
        <v>1815</v>
      </c>
      <c r="J432" s="19" t="s">
        <v>23</v>
      </c>
      <c r="K432" s="21" t="s">
        <v>2755</v>
      </c>
      <c r="L432" s="60">
        <v>4400</v>
      </c>
    </row>
    <row r="433" spans="1:12" s="55" customFormat="1" ht="18" customHeight="1" x14ac:dyDescent="0.25">
      <c r="A433" s="14" t="s">
        <v>1160</v>
      </c>
      <c r="B433" s="58" t="s">
        <v>1812</v>
      </c>
      <c r="C433" s="56" t="s">
        <v>2756</v>
      </c>
      <c r="D433" s="96">
        <v>14.82</v>
      </c>
      <c r="E433" s="95">
        <v>0.06</v>
      </c>
      <c r="F433" s="137">
        <f t="shared" si="22"/>
        <v>37.856000000000002</v>
      </c>
      <c r="G433" s="18" t="s">
        <v>2757</v>
      </c>
      <c r="H433" s="19" t="s">
        <v>27</v>
      </c>
      <c r="I433" s="59" t="s">
        <v>1815</v>
      </c>
      <c r="J433" s="19" t="s">
        <v>28</v>
      </c>
      <c r="K433" s="21" t="s">
        <v>2755</v>
      </c>
      <c r="L433" s="60">
        <v>2700</v>
      </c>
    </row>
    <row r="434" spans="1:12" s="55" customFormat="1" ht="18" customHeight="1" x14ac:dyDescent="0.25">
      <c r="A434" s="14" t="s">
        <v>1160</v>
      </c>
      <c r="B434" s="58" t="s">
        <v>1812</v>
      </c>
      <c r="C434" s="56" t="s">
        <v>2758</v>
      </c>
      <c r="D434" s="96">
        <v>14.82</v>
      </c>
      <c r="E434" s="95">
        <v>0.06</v>
      </c>
      <c r="F434" s="137">
        <f t="shared" si="22"/>
        <v>37.856000000000002</v>
      </c>
      <c r="G434" s="18" t="s">
        <v>2759</v>
      </c>
      <c r="H434" s="19" t="s">
        <v>31</v>
      </c>
      <c r="I434" s="61" t="s">
        <v>1815</v>
      </c>
      <c r="J434" s="19" t="s">
        <v>32</v>
      </c>
      <c r="K434" s="21" t="s">
        <v>2755</v>
      </c>
      <c r="L434" s="60">
        <v>2700</v>
      </c>
    </row>
    <row r="435" spans="1:12" s="55" customFormat="1" ht="18" customHeight="1" x14ac:dyDescent="0.25">
      <c r="A435" s="14" t="s">
        <v>1160</v>
      </c>
      <c r="B435" s="58" t="s">
        <v>1812</v>
      </c>
      <c r="C435" s="56" t="s">
        <v>2760</v>
      </c>
      <c r="D435" s="96">
        <v>14.82</v>
      </c>
      <c r="E435" s="95">
        <v>0.06</v>
      </c>
      <c r="F435" s="137">
        <f t="shared" si="22"/>
        <v>37.856000000000002</v>
      </c>
      <c r="G435" s="18" t="s">
        <v>2761</v>
      </c>
      <c r="H435" s="19" t="s">
        <v>36</v>
      </c>
      <c r="I435" s="62" t="s">
        <v>1815</v>
      </c>
      <c r="J435" s="19" t="s">
        <v>37</v>
      </c>
      <c r="K435" s="21" t="s">
        <v>2755</v>
      </c>
      <c r="L435" s="60">
        <v>2700</v>
      </c>
    </row>
    <row r="436" spans="1:12" s="55" customFormat="1" ht="18" customHeight="1" x14ac:dyDescent="0.25">
      <c r="A436" s="14" t="s">
        <v>1160</v>
      </c>
      <c r="B436" s="58" t="s">
        <v>1812</v>
      </c>
      <c r="C436" s="56" t="s">
        <v>2762</v>
      </c>
      <c r="D436" s="96">
        <v>65.960000000000008</v>
      </c>
      <c r="E436" s="95">
        <v>0.06</v>
      </c>
      <c r="F436" s="137">
        <f>SUM(D436+E436)*1.2 + 60</f>
        <v>139.22399999999999</v>
      </c>
      <c r="G436" s="18" t="s">
        <v>2763</v>
      </c>
      <c r="H436" s="19" t="s">
        <v>21</v>
      </c>
      <c r="I436" s="63" t="s">
        <v>1815</v>
      </c>
      <c r="J436" s="19" t="s">
        <v>23</v>
      </c>
      <c r="K436" s="21" t="s">
        <v>2764</v>
      </c>
      <c r="L436" s="60">
        <v>40000</v>
      </c>
    </row>
    <row r="437" spans="1:12" s="55" customFormat="1" ht="18" customHeight="1" x14ac:dyDescent="0.25">
      <c r="A437" s="14" t="s">
        <v>1160</v>
      </c>
      <c r="B437" s="58" t="s">
        <v>1812</v>
      </c>
      <c r="C437" s="56" t="s">
        <v>2765</v>
      </c>
      <c r="D437" s="96">
        <v>16.259999999999998</v>
      </c>
      <c r="E437" s="95">
        <v>0.06</v>
      </c>
      <c r="F437" s="137">
        <f t="shared" si="22"/>
        <v>39.583999999999996</v>
      </c>
      <c r="G437" s="18" t="s">
        <v>2766</v>
      </c>
      <c r="H437" s="19" t="s">
        <v>21</v>
      </c>
      <c r="I437" s="63" t="s">
        <v>1815</v>
      </c>
      <c r="J437" s="19" t="s">
        <v>23</v>
      </c>
      <c r="K437" s="21" t="s">
        <v>2767</v>
      </c>
      <c r="L437" s="60">
        <v>10000</v>
      </c>
    </row>
    <row r="438" spans="1:12" s="55" customFormat="1" ht="18" customHeight="1" x14ac:dyDescent="0.25">
      <c r="A438" s="14" t="s">
        <v>1160</v>
      </c>
      <c r="B438" s="58" t="s">
        <v>1812</v>
      </c>
      <c r="C438" s="56" t="s">
        <v>2768</v>
      </c>
      <c r="D438" s="96">
        <v>20.759999999999998</v>
      </c>
      <c r="E438" s="95">
        <v>0.06</v>
      </c>
      <c r="F438" s="137">
        <f t="shared" si="22"/>
        <v>44.983999999999995</v>
      </c>
      <c r="G438" s="18" t="s">
        <v>2769</v>
      </c>
      <c r="H438" s="19" t="s">
        <v>21</v>
      </c>
      <c r="I438" s="63" t="s">
        <v>1815</v>
      </c>
      <c r="J438" s="19" t="s">
        <v>23</v>
      </c>
      <c r="K438" s="21" t="s">
        <v>2770</v>
      </c>
      <c r="L438" s="60">
        <v>24000</v>
      </c>
    </row>
    <row r="439" spans="1:12" s="55" customFormat="1" ht="18" customHeight="1" x14ac:dyDescent="0.25">
      <c r="A439" s="14" t="s">
        <v>1160</v>
      </c>
      <c r="B439" s="58" t="s">
        <v>1812</v>
      </c>
      <c r="C439" s="56" t="s">
        <v>2771</v>
      </c>
      <c r="D439" s="96">
        <v>18.059999999999999</v>
      </c>
      <c r="E439" s="95">
        <v>0.06</v>
      </c>
      <c r="F439" s="137">
        <f t="shared" si="22"/>
        <v>41.744</v>
      </c>
      <c r="G439" s="18" t="s">
        <v>2772</v>
      </c>
      <c r="H439" s="19" t="s">
        <v>21</v>
      </c>
      <c r="I439" s="63" t="s">
        <v>1815</v>
      </c>
      <c r="J439" s="19" t="s">
        <v>23</v>
      </c>
      <c r="K439" s="21" t="s">
        <v>2773</v>
      </c>
      <c r="L439" s="60">
        <v>10000</v>
      </c>
    </row>
    <row r="440" spans="1:12" s="55" customFormat="1" ht="18" customHeight="1" x14ac:dyDescent="0.25">
      <c r="A440" s="14" t="s">
        <v>1160</v>
      </c>
      <c r="B440" s="58" t="s">
        <v>1812</v>
      </c>
      <c r="C440" s="56" t="s">
        <v>2774</v>
      </c>
      <c r="D440" s="96">
        <v>21.57</v>
      </c>
      <c r="E440" s="95">
        <v>0.06</v>
      </c>
      <c r="F440" s="137">
        <f t="shared" si="22"/>
        <v>45.956000000000003</v>
      </c>
      <c r="G440" s="18" t="s">
        <v>2775</v>
      </c>
      <c r="H440" s="19" t="s">
        <v>21</v>
      </c>
      <c r="I440" s="63" t="s">
        <v>1815</v>
      </c>
      <c r="J440" s="19" t="s">
        <v>23</v>
      </c>
      <c r="K440" s="21" t="s">
        <v>2773</v>
      </c>
      <c r="L440" s="60">
        <v>24000</v>
      </c>
    </row>
    <row r="441" spans="1:12" s="55" customFormat="1" ht="18" customHeight="1" x14ac:dyDescent="0.25">
      <c r="A441" s="14" t="s">
        <v>1160</v>
      </c>
      <c r="B441" s="58" t="s">
        <v>1812</v>
      </c>
      <c r="C441" s="56" t="s">
        <v>2776</v>
      </c>
      <c r="D441" s="96">
        <v>14.91</v>
      </c>
      <c r="E441" s="95">
        <v>0.06</v>
      </c>
      <c r="F441" s="137">
        <f t="shared" si="22"/>
        <v>37.963999999999999</v>
      </c>
      <c r="G441" s="18" t="s">
        <v>2777</v>
      </c>
      <c r="H441" s="19" t="s">
        <v>21</v>
      </c>
      <c r="I441" s="63" t="s">
        <v>1815</v>
      </c>
      <c r="J441" s="19" t="s">
        <v>23</v>
      </c>
      <c r="K441" s="21" t="s">
        <v>2778</v>
      </c>
      <c r="L441" s="60">
        <v>8000</v>
      </c>
    </row>
    <row r="442" spans="1:12" s="55" customFormat="1" ht="18" customHeight="1" x14ac:dyDescent="0.25">
      <c r="A442" s="14" t="s">
        <v>1160</v>
      </c>
      <c r="B442" s="58" t="s">
        <v>1812</v>
      </c>
      <c r="C442" s="56" t="s">
        <v>2779</v>
      </c>
      <c r="D442" s="96">
        <v>15.270000000000001</v>
      </c>
      <c r="E442" s="95">
        <v>0.06</v>
      </c>
      <c r="F442" s="137">
        <f t="shared" si="22"/>
        <v>38.396000000000001</v>
      </c>
      <c r="G442" s="18" t="s">
        <v>2780</v>
      </c>
      <c r="H442" s="19" t="s">
        <v>21</v>
      </c>
      <c r="I442" s="63" t="s">
        <v>1815</v>
      </c>
      <c r="J442" s="19" t="s">
        <v>23</v>
      </c>
      <c r="K442" s="21" t="s">
        <v>2781</v>
      </c>
      <c r="L442" s="60">
        <v>4000</v>
      </c>
    </row>
    <row r="443" spans="1:12" s="55" customFormat="1" ht="18" customHeight="1" x14ac:dyDescent="0.25">
      <c r="A443" s="14" t="s">
        <v>1160</v>
      </c>
      <c r="B443" s="58" t="s">
        <v>1812</v>
      </c>
      <c r="C443" s="56" t="s">
        <v>2782</v>
      </c>
      <c r="D443" s="96">
        <v>9.870000000000001</v>
      </c>
      <c r="E443" s="95">
        <v>0.06</v>
      </c>
      <c r="F443" s="137">
        <f t="shared" si="22"/>
        <v>31.916000000000004</v>
      </c>
      <c r="G443" s="18" t="s">
        <v>2783</v>
      </c>
      <c r="H443" s="19" t="s">
        <v>21</v>
      </c>
      <c r="I443" s="63" t="s">
        <v>1815</v>
      </c>
      <c r="J443" s="19" t="s">
        <v>23</v>
      </c>
      <c r="K443" s="21" t="s">
        <v>2784</v>
      </c>
      <c r="L443" s="60">
        <v>2500</v>
      </c>
    </row>
    <row r="444" spans="1:12" s="55" customFormat="1" ht="18" customHeight="1" x14ac:dyDescent="0.25">
      <c r="A444" s="14" t="s">
        <v>1160</v>
      </c>
      <c r="B444" s="58" t="s">
        <v>1812</v>
      </c>
      <c r="C444" s="56" t="s">
        <v>2785</v>
      </c>
      <c r="D444" s="96">
        <v>7.17</v>
      </c>
      <c r="E444" s="95">
        <v>0.06</v>
      </c>
      <c r="F444" s="137">
        <f t="shared" si="22"/>
        <v>28.675999999999998</v>
      </c>
      <c r="G444" s="18" t="s">
        <v>2786</v>
      </c>
      <c r="H444" s="19" t="s">
        <v>21</v>
      </c>
      <c r="I444" s="63" t="s">
        <v>1815</v>
      </c>
      <c r="J444" s="19" t="s">
        <v>23</v>
      </c>
      <c r="K444" s="21" t="s">
        <v>2787</v>
      </c>
      <c r="L444" s="60">
        <v>2500</v>
      </c>
    </row>
    <row r="445" spans="1:12" s="55" customFormat="1" ht="18" customHeight="1" x14ac:dyDescent="0.25">
      <c r="A445" s="14" t="s">
        <v>1160</v>
      </c>
      <c r="B445" s="58" t="s">
        <v>1812</v>
      </c>
      <c r="C445" s="56" t="s">
        <v>2788</v>
      </c>
      <c r="D445" s="96">
        <v>10.770000000000001</v>
      </c>
      <c r="E445" s="95">
        <v>0.06</v>
      </c>
      <c r="F445" s="137">
        <f t="shared" si="22"/>
        <v>32.996000000000002</v>
      </c>
      <c r="G445" s="18" t="s">
        <v>2789</v>
      </c>
      <c r="H445" s="19" t="s">
        <v>21</v>
      </c>
      <c r="I445" s="63" t="s">
        <v>1815</v>
      </c>
      <c r="J445" s="19" t="s">
        <v>23</v>
      </c>
      <c r="K445" s="21" t="s">
        <v>2790</v>
      </c>
      <c r="L445" s="60">
        <v>6000</v>
      </c>
    </row>
    <row r="446" spans="1:12" s="55" customFormat="1" ht="18" customHeight="1" x14ac:dyDescent="0.25">
      <c r="A446" s="14" t="s">
        <v>1160</v>
      </c>
      <c r="B446" s="58" t="s">
        <v>1812</v>
      </c>
      <c r="C446" s="56" t="s">
        <v>2791</v>
      </c>
      <c r="D446" s="96">
        <v>20.759999999999998</v>
      </c>
      <c r="E446" s="95">
        <v>0.06</v>
      </c>
      <c r="F446" s="137">
        <f t="shared" si="22"/>
        <v>44.983999999999995</v>
      </c>
      <c r="G446" s="18" t="s">
        <v>2792</v>
      </c>
      <c r="H446" s="19" t="s">
        <v>21</v>
      </c>
      <c r="I446" s="63" t="s">
        <v>1815</v>
      </c>
      <c r="J446" s="19" t="s">
        <v>23</v>
      </c>
      <c r="K446" s="21" t="s">
        <v>2793</v>
      </c>
      <c r="L446" s="60">
        <v>2300</v>
      </c>
    </row>
    <row r="447" spans="1:12" s="55" customFormat="1" ht="18" customHeight="1" x14ac:dyDescent="0.25">
      <c r="A447" s="14" t="s">
        <v>1160</v>
      </c>
      <c r="B447" s="58" t="s">
        <v>1812</v>
      </c>
      <c r="C447" s="56" t="s">
        <v>2794</v>
      </c>
      <c r="D447" s="96">
        <v>23.459999999999997</v>
      </c>
      <c r="E447" s="95">
        <v>0.06</v>
      </c>
      <c r="F447" s="137">
        <f t="shared" si="22"/>
        <v>48.22399999999999</v>
      </c>
      <c r="G447" s="18" t="s">
        <v>2795</v>
      </c>
      <c r="H447" s="19" t="s">
        <v>27</v>
      </c>
      <c r="I447" s="59" t="s">
        <v>1815</v>
      </c>
      <c r="J447" s="19" t="s">
        <v>28</v>
      </c>
      <c r="K447" s="21" t="s">
        <v>2793</v>
      </c>
      <c r="L447" s="60">
        <v>2300</v>
      </c>
    </row>
    <row r="448" spans="1:12" s="55" customFormat="1" ht="18" customHeight="1" x14ac:dyDescent="0.25">
      <c r="A448" s="14" t="s">
        <v>1160</v>
      </c>
      <c r="B448" s="58" t="s">
        <v>1812</v>
      </c>
      <c r="C448" s="56" t="s">
        <v>2796</v>
      </c>
      <c r="D448" s="96">
        <v>23.459999999999997</v>
      </c>
      <c r="E448" s="95">
        <v>0.06</v>
      </c>
      <c r="F448" s="137">
        <f t="shared" si="22"/>
        <v>48.22399999999999</v>
      </c>
      <c r="G448" s="18" t="s">
        <v>2797</v>
      </c>
      <c r="H448" s="19" t="s">
        <v>21</v>
      </c>
      <c r="I448" s="63" t="s">
        <v>1815</v>
      </c>
      <c r="J448" s="19" t="s">
        <v>23</v>
      </c>
      <c r="K448" s="21" t="s">
        <v>2793</v>
      </c>
      <c r="L448" s="60">
        <v>2300</v>
      </c>
    </row>
    <row r="449" spans="1:12" s="55" customFormat="1" ht="18" customHeight="1" x14ac:dyDescent="0.25">
      <c r="A449" s="14" t="s">
        <v>1160</v>
      </c>
      <c r="B449" s="58" t="s">
        <v>1812</v>
      </c>
      <c r="C449" s="56" t="s">
        <v>2798</v>
      </c>
      <c r="D449" s="96">
        <v>23.459999999999997</v>
      </c>
      <c r="E449" s="95">
        <v>0.06</v>
      </c>
      <c r="F449" s="137">
        <f t="shared" si="22"/>
        <v>48.22399999999999</v>
      </c>
      <c r="G449" s="18" t="s">
        <v>2799</v>
      </c>
      <c r="H449" s="19" t="s">
        <v>21</v>
      </c>
      <c r="I449" s="63" t="s">
        <v>1815</v>
      </c>
      <c r="J449" s="19" t="s">
        <v>23</v>
      </c>
      <c r="K449" s="21" t="s">
        <v>2793</v>
      </c>
      <c r="L449" s="60">
        <v>2300</v>
      </c>
    </row>
    <row r="450" spans="1:12" s="55" customFormat="1" ht="18" customHeight="1" x14ac:dyDescent="0.25">
      <c r="A450" s="14" t="s">
        <v>1160</v>
      </c>
      <c r="B450" s="58" t="s">
        <v>1812</v>
      </c>
      <c r="C450" s="56" t="s">
        <v>2800</v>
      </c>
      <c r="D450" s="96">
        <v>33.36</v>
      </c>
      <c r="E450" s="95">
        <v>0.06</v>
      </c>
      <c r="F450" s="137">
        <f>SUM(D450+E450)*1.2 + 30</f>
        <v>70.103999999999999</v>
      </c>
      <c r="G450" s="18" t="s">
        <v>2801</v>
      </c>
      <c r="H450" s="19" t="s">
        <v>21</v>
      </c>
      <c r="I450" s="63" t="s">
        <v>1815</v>
      </c>
      <c r="J450" s="19" t="s">
        <v>23</v>
      </c>
      <c r="K450" s="21" t="s">
        <v>2793</v>
      </c>
      <c r="L450" s="60">
        <v>6500</v>
      </c>
    </row>
    <row r="451" spans="1:12" s="55" customFormat="1" ht="18" customHeight="1" x14ac:dyDescent="0.25">
      <c r="A451" s="14" t="s">
        <v>1160</v>
      </c>
      <c r="B451" s="58" t="s">
        <v>1812</v>
      </c>
      <c r="C451" s="56" t="s">
        <v>2802</v>
      </c>
      <c r="D451" s="96">
        <v>33.36</v>
      </c>
      <c r="E451" s="95">
        <v>0.06</v>
      </c>
      <c r="F451" s="137">
        <f t="shared" ref="F451:F453" si="25">SUM(D451+E451)*1.2 + 30</f>
        <v>70.103999999999999</v>
      </c>
      <c r="G451" s="18" t="s">
        <v>2803</v>
      </c>
      <c r="H451" s="19" t="s">
        <v>27</v>
      </c>
      <c r="I451" s="59" t="s">
        <v>1815</v>
      </c>
      <c r="J451" s="19" t="s">
        <v>28</v>
      </c>
      <c r="K451" s="21" t="s">
        <v>2793</v>
      </c>
      <c r="L451" s="60">
        <v>5000</v>
      </c>
    </row>
    <row r="452" spans="1:12" s="55" customFormat="1" ht="18" customHeight="1" x14ac:dyDescent="0.25">
      <c r="A452" s="14" t="s">
        <v>1160</v>
      </c>
      <c r="B452" s="58" t="s">
        <v>1812</v>
      </c>
      <c r="C452" s="56" t="s">
        <v>2804</v>
      </c>
      <c r="D452" s="96">
        <v>33.36</v>
      </c>
      <c r="E452" s="95">
        <v>0.06</v>
      </c>
      <c r="F452" s="137">
        <f t="shared" si="25"/>
        <v>70.103999999999999</v>
      </c>
      <c r="G452" s="18" t="s">
        <v>2805</v>
      </c>
      <c r="H452" s="19" t="s">
        <v>31</v>
      </c>
      <c r="I452" s="61" t="s">
        <v>1815</v>
      </c>
      <c r="J452" s="19" t="s">
        <v>32</v>
      </c>
      <c r="K452" s="21" t="s">
        <v>2793</v>
      </c>
      <c r="L452" s="60">
        <v>5000</v>
      </c>
    </row>
    <row r="453" spans="1:12" s="55" customFormat="1" ht="18" customHeight="1" x14ac:dyDescent="0.25">
      <c r="A453" s="14" t="s">
        <v>1160</v>
      </c>
      <c r="B453" s="58" t="s">
        <v>1812</v>
      </c>
      <c r="C453" s="56" t="s">
        <v>2806</v>
      </c>
      <c r="D453" s="96">
        <v>33.36</v>
      </c>
      <c r="E453" s="95">
        <v>0.06</v>
      </c>
      <c r="F453" s="137">
        <f t="shared" si="25"/>
        <v>70.103999999999999</v>
      </c>
      <c r="G453" s="18" t="s">
        <v>2807</v>
      </c>
      <c r="H453" s="19" t="s">
        <v>36</v>
      </c>
      <c r="I453" s="62" t="s">
        <v>1815</v>
      </c>
      <c r="J453" s="19" t="s">
        <v>37</v>
      </c>
      <c r="K453" s="21" t="s">
        <v>2793</v>
      </c>
      <c r="L453" s="60">
        <v>5000</v>
      </c>
    </row>
    <row r="454" spans="1:12" s="55" customFormat="1" ht="18" customHeight="1" x14ac:dyDescent="0.25">
      <c r="A454" s="14" t="s">
        <v>1160</v>
      </c>
      <c r="B454" s="58" t="s">
        <v>1812</v>
      </c>
      <c r="C454" s="56" t="s">
        <v>2808</v>
      </c>
      <c r="D454" s="96">
        <v>8.07</v>
      </c>
      <c r="E454" s="95">
        <v>0.06</v>
      </c>
      <c r="F454" s="137">
        <f t="shared" ref="F454:F515" si="26">SUM(D454+E454)*1.2 + 20</f>
        <v>29.756</v>
      </c>
      <c r="G454" s="18" t="s">
        <v>2809</v>
      </c>
      <c r="H454" s="19" t="s">
        <v>21</v>
      </c>
      <c r="I454" s="63" t="s">
        <v>1815</v>
      </c>
      <c r="J454" s="19" t="s">
        <v>23</v>
      </c>
      <c r="K454" s="21" t="s">
        <v>2810</v>
      </c>
      <c r="L454" s="60">
        <v>2200</v>
      </c>
    </row>
    <row r="455" spans="1:12" s="55" customFormat="1" ht="18" customHeight="1" x14ac:dyDescent="0.25">
      <c r="A455" s="14" t="s">
        <v>1160</v>
      </c>
      <c r="B455" s="58" t="s">
        <v>1812</v>
      </c>
      <c r="C455" s="56" t="s">
        <v>2811</v>
      </c>
      <c r="D455" s="96">
        <v>8.07</v>
      </c>
      <c r="E455" s="95">
        <v>0.06</v>
      </c>
      <c r="F455" s="137">
        <f t="shared" si="26"/>
        <v>29.756</v>
      </c>
      <c r="G455" s="18" t="s">
        <v>2812</v>
      </c>
      <c r="H455" s="19" t="s">
        <v>27</v>
      </c>
      <c r="I455" s="59" t="s">
        <v>1815</v>
      </c>
      <c r="J455" s="19" t="s">
        <v>28</v>
      </c>
      <c r="K455" s="21" t="s">
        <v>2810</v>
      </c>
      <c r="L455" s="60">
        <v>2600</v>
      </c>
    </row>
    <row r="456" spans="1:12" s="55" customFormat="1" ht="18" customHeight="1" x14ac:dyDescent="0.25">
      <c r="A456" s="14" t="s">
        <v>1160</v>
      </c>
      <c r="B456" s="58" t="s">
        <v>1812</v>
      </c>
      <c r="C456" s="56" t="s">
        <v>2813</v>
      </c>
      <c r="D456" s="96">
        <v>8.07</v>
      </c>
      <c r="E456" s="95">
        <v>0.06</v>
      </c>
      <c r="F456" s="137">
        <f t="shared" si="26"/>
        <v>29.756</v>
      </c>
      <c r="G456" s="18" t="s">
        <v>2814</v>
      </c>
      <c r="H456" s="19" t="s">
        <v>36</v>
      </c>
      <c r="I456" s="62" t="s">
        <v>1815</v>
      </c>
      <c r="J456" s="19" t="s">
        <v>37</v>
      </c>
      <c r="K456" s="21" t="s">
        <v>2810</v>
      </c>
      <c r="L456" s="60">
        <v>2600</v>
      </c>
    </row>
    <row r="457" spans="1:12" s="55" customFormat="1" ht="18" customHeight="1" x14ac:dyDescent="0.25">
      <c r="A457" s="14" t="s">
        <v>1160</v>
      </c>
      <c r="B457" s="58" t="s">
        <v>1812</v>
      </c>
      <c r="C457" s="56" t="s">
        <v>2815</v>
      </c>
      <c r="D457" s="96">
        <v>8.07</v>
      </c>
      <c r="E457" s="95">
        <v>0.06</v>
      </c>
      <c r="F457" s="137">
        <f t="shared" si="26"/>
        <v>29.756</v>
      </c>
      <c r="G457" s="18" t="s">
        <v>2816</v>
      </c>
      <c r="H457" s="19" t="s">
        <v>31</v>
      </c>
      <c r="I457" s="61" t="s">
        <v>1815</v>
      </c>
      <c r="J457" s="19" t="s">
        <v>32</v>
      </c>
      <c r="K457" s="21" t="s">
        <v>2810</v>
      </c>
      <c r="L457" s="60">
        <v>2600</v>
      </c>
    </row>
    <row r="458" spans="1:12" s="55" customFormat="1" ht="18" customHeight="1" x14ac:dyDescent="0.25">
      <c r="A458" s="14" t="s">
        <v>1160</v>
      </c>
      <c r="B458" s="58" t="s">
        <v>1812</v>
      </c>
      <c r="C458" s="56" t="s">
        <v>2817</v>
      </c>
      <c r="D458" s="96">
        <v>7.71</v>
      </c>
      <c r="E458" s="95">
        <v>0.06</v>
      </c>
      <c r="F458" s="137">
        <f t="shared" si="26"/>
        <v>29.323999999999998</v>
      </c>
      <c r="G458" s="18" t="s">
        <v>2818</v>
      </c>
      <c r="H458" s="19" t="s">
        <v>21</v>
      </c>
      <c r="I458" s="63" t="s">
        <v>1815</v>
      </c>
      <c r="J458" s="19" t="s">
        <v>23</v>
      </c>
      <c r="K458" s="21" t="s">
        <v>2819</v>
      </c>
      <c r="L458" s="60">
        <v>4000</v>
      </c>
    </row>
    <row r="459" spans="1:12" s="55" customFormat="1" ht="18" customHeight="1" x14ac:dyDescent="0.25">
      <c r="A459" s="14" t="s">
        <v>1160</v>
      </c>
      <c r="B459" s="58" t="s">
        <v>1812</v>
      </c>
      <c r="C459" s="56" t="s">
        <v>2820</v>
      </c>
      <c r="D459" s="96">
        <v>20.759999999999998</v>
      </c>
      <c r="E459" s="95">
        <v>0.06</v>
      </c>
      <c r="F459" s="137">
        <f t="shared" si="26"/>
        <v>44.983999999999995</v>
      </c>
      <c r="G459" s="18" t="s">
        <v>2821</v>
      </c>
      <c r="H459" s="19" t="s">
        <v>21</v>
      </c>
      <c r="I459" s="63" t="s">
        <v>1815</v>
      </c>
      <c r="J459" s="19" t="s">
        <v>23</v>
      </c>
      <c r="K459" s="21" t="s">
        <v>2822</v>
      </c>
      <c r="L459" s="60">
        <v>6000</v>
      </c>
    </row>
    <row r="460" spans="1:12" s="55" customFormat="1" ht="18" customHeight="1" x14ac:dyDescent="0.25">
      <c r="A460" s="14" t="s">
        <v>1160</v>
      </c>
      <c r="B460" s="58" t="s">
        <v>1812</v>
      </c>
      <c r="C460" s="56" t="s">
        <v>2823</v>
      </c>
      <c r="D460" s="96">
        <v>17.16</v>
      </c>
      <c r="E460" s="95">
        <v>0.06</v>
      </c>
      <c r="F460" s="137">
        <f t="shared" si="26"/>
        <v>40.664000000000001</v>
      </c>
      <c r="G460" s="18" t="s">
        <v>2824</v>
      </c>
      <c r="H460" s="19" t="s">
        <v>21</v>
      </c>
      <c r="I460" s="63" t="s">
        <v>1815</v>
      </c>
      <c r="J460" s="19" t="s">
        <v>23</v>
      </c>
      <c r="K460" s="21" t="s">
        <v>2822</v>
      </c>
      <c r="L460" s="60">
        <v>10000</v>
      </c>
    </row>
    <row r="461" spans="1:12" s="55" customFormat="1" ht="18" customHeight="1" x14ac:dyDescent="0.25">
      <c r="A461" s="14" t="s">
        <v>1160</v>
      </c>
      <c r="B461" s="58" t="s">
        <v>1812</v>
      </c>
      <c r="C461" s="56" t="s">
        <v>2825</v>
      </c>
      <c r="D461" s="96">
        <v>78.73</v>
      </c>
      <c r="E461" s="95">
        <v>0.06</v>
      </c>
      <c r="F461" s="137">
        <f>SUM(D461+E461)*1.2 + 70</f>
        <v>164.548</v>
      </c>
      <c r="G461" s="18" t="s">
        <v>2821</v>
      </c>
      <c r="H461" s="19" t="s">
        <v>2662</v>
      </c>
      <c r="I461" s="67" t="s">
        <v>1815</v>
      </c>
      <c r="J461" s="19" t="s">
        <v>2826</v>
      </c>
      <c r="K461" s="21">
        <v>0</v>
      </c>
      <c r="L461" s="60">
        <v>6000</v>
      </c>
    </row>
    <row r="462" spans="1:12" s="55" customFormat="1" ht="18" customHeight="1" x14ac:dyDescent="0.25">
      <c r="A462" s="14" t="s">
        <v>1160</v>
      </c>
      <c r="B462" s="58" t="s">
        <v>1812</v>
      </c>
      <c r="C462" s="56" t="s">
        <v>2827</v>
      </c>
      <c r="D462" s="96">
        <v>89.75</v>
      </c>
      <c r="E462" s="95">
        <v>0.06</v>
      </c>
      <c r="F462" s="137">
        <f>SUM(D462+E462)*1.2 + 80</f>
        <v>187.77199999999999</v>
      </c>
      <c r="G462" s="18" t="s">
        <v>2824</v>
      </c>
      <c r="H462" s="19" t="s">
        <v>2662</v>
      </c>
      <c r="I462" s="63" t="s">
        <v>1815</v>
      </c>
      <c r="J462" s="19" t="s">
        <v>23</v>
      </c>
      <c r="K462" s="21">
        <v>0</v>
      </c>
      <c r="L462" s="60">
        <v>10000</v>
      </c>
    </row>
    <row r="463" spans="1:12" s="55" customFormat="1" ht="18" customHeight="1" x14ac:dyDescent="0.25">
      <c r="A463" s="14" t="s">
        <v>1160</v>
      </c>
      <c r="B463" s="58" t="s">
        <v>1812</v>
      </c>
      <c r="C463" s="56" t="s">
        <v>2828</v>
      </c>
      <c r="D463" s="96">
        <v>17.959999999999997</v>
      </c>
      <c r="E463" s="95">
        <v>0.06</v>
      </c>
      <c r="F463" s="137">
        <f t="shared" si="26"/>
        <v>41.623999999999995</v>
      </c>
      <c r="G463" s="18" t="s">
        <v>2829</v>
      </c>
      <c r="H463" s="19" t="s">
        <v>21</v>
      </c>
      <c r="I463" s="63" t="s">
        <v>1815</v>
      </c>
      <c r="J463" s="19" t="s">
        <v>23</v>
      </c>
      <c r="K463" s="21" t="s">
        <v>2830</v>
      </c>
      <c r="L463" s="60">
        <v>10000</v>
      </c>
    </row>
    <row r="464" spans="1:12" s="55" customFormat="1" ht="18" customHeight="1" x14ac:dyDescent="0.25">
      <c r="A464" s="14" t="s">
        <v>1160</v>
      </c>
      <c r="B464" s="58" t="s">
        <v>1812</v>
      </c>
      <c r="C464" s="56" t="s">
        <v>2831</v>
      </c>
      <c r="D464" s="96">
        <v>35.160000000000004</v>
      </c>
      <c r="E464" s="95">
        <v>0.06</v>
      </c>
      <c r="F464" s="137">
        <f>SUM(D464+E464)*1.2 + 30</f>
        <v>72.26400000000001</v>
      </c>
      <c r="G464" s="18" t="s">
        <v>2832</v>
      </c>
      <c r="H464" s="19" t="s">
        <v>21</v>
      </c>
      <c r="I464" s="63" t="s">
        <v>1815</v>
      </c>
      <c r="J464" s="19" t="s">
        <v>23</v>
      </c>
      <c r="K464" s="21" t="s">
        <v>2833</v>
      </c>
      <c r="L464" s="60">
        <v>17000</v>
      </c>
    </row>
    <row r="465" spans="1:12" s="55" customFormat="1" ht="18" customHeight="1" x14ac:dyDescent="0.25">
      <c r="A465" s="14" t="s">
        <v>1160</v>
      </c>
      <c r="B465" s="58" t="s">
        <v>1812</v>
      </c>
      <c r="C465" s="56" t="s">
        <v>2834</v>
      </c>
      <c r="D465" s="96">
        <v>26.959999999999997</v>
      </c>
      <c r="E465" s="95">
        <v>0.06</v>
      </c>
      <c r="F465" s="137">
        <f>SUM(D465+E465)*1.2 + 22</f>
        <v>54.423999999999992</v>
      </c>
      <c r="G465" s="18" t="s">
        <v>2835</v>
      </c>
      <c r="H465" s="19" t="s">
        <v>21</v>
      </c>
      <c r="I465" s="63" t="s">
        <v>1815</v>
      </c>
      <c r="J465" s="19" t="s">
        <v>23</v>
      </c>
      <c r="K465" s="21" t="s">
        <v>2836</v>
      </c>
      <c r="L465" s="60">
        <v>20000</v>
      </c>
    </row>
    <row r="466" spans="1:12" s="55" customFormat="1" ht="18" customHeight="1" x14ac:dyDescent="0.25">
      <c r="A466" s="14" t="s">
        <v>1160</v>
      </c>
      <c r="B466" s="58" t="s">
        <v>1812</v>
      </c>
      <c r="C466" s="56" t="s">
        <v>2837</v>
      </c>
      <c r="D466" s="96">
        <v>4.0199999999999996</v>
      </c>
      <c r="E466" s="95">
        <v>0.06</v>
      </c>
      <c r="F466" s="137">
        <f t="shared" si="26"/>
        <v>24.896000000000001</v>
      </c>
      <c r="G466" s="18" t="s">
        <v>2838</v>
      </c>
      <c r="H466" s="19" t="s">
        <v>21</v>
      </c>
      <c r="I466" s="63" t="s">
        <v>1815</v>
      </c>
      <c r="J466" s="19" t="s">
        <v>23</v>
      </c>
      <c r="K466" s="21" t="s">
        <v>2839</v>
      </c>
      <c r="L466" s="60">
        <v>2000</v>
      </c>
    </row>
    <row r="467" spans="1:12" s="55" customFormat="1" ht="18" customHeight="1" x14ac:dyDescent="0.25">
      <c r="A467" s="14" t="s">
        <v>1160</v>
      </c>
      <c r="B467" s="58" t="s">
        <v>1812</v>
      </c>
      <c r="C467" s="56" t="s">
        <v>2840</v>
      </c>
      <c r="D467" s="96">
        <v>5.3699999999999992</v>
      </c>
      <c r="E467" s="95">
        <v>0.06</v>
      </c>
      <c r="F467" s="137">
        <f t="shared" si="26"/>
        <v>26.515999999999998</v>
      </c>
      <c r="G467" s="18" t="s">
        <v>2841</v>
      </c>
      <c r="H467" s="19" t="s">
        <v>21</v>
      </c>
      <c r="I467" s="63" t="s">
        <v>1815</v>
      </c>
      <c r="J467" s="19" t="s">
        <v>23</v>
      </c>
      <c r="K467" s="21" t="s">
        <v>2842</v>
      </c>
      <c r="L467" s="60">
        <v>2300</v>
      </c>
    </row>
    <row r="468" spans="1:12" s="55" customFormat="1" ht="18" customHeight="1" x14ac:dyDescent="0.25">
      <c r="A468" s="14" t="s">
        <v>1160</v>
      </c>
      <c r="B468" s="58" t="s">
        <v>1812</v>
      </c>
      <c r="C468" s="56" t="s">
        <v>2843</v>
      </c>
      <c r="D468" s="96">
        <v>5.64</v>
      </c>
      <c r="E468" s="95">
        <v>0.06</v>
      </c>
      <c r="F468" s="137">
        <f t="shared" si="26"/>
        <v>26.84</v>
      </c>
      <c r="G468" s="18" t="s">
        <v>2844</v>
      </c>
      <c r="H468" s="19" t="s">
        <v>21</v>
      </c>
      <c r="I468" s="63" t="s">
        <v>1815</v>
      </c>
      <c r="J468" s="19" t="s">
        <v>23</v>
      </c>
      <c r="K468" s="21" t="s">
        <v>2845</v>
      </c>
      <c r="L468" s="60">
        <v>6500</v>
      </c>
    </row>
    <row r="469" spans="1:12" s="55" customFormat="1" ht="18" customHeight="1" x14ac:dyDescent="0.25">
      <c r="A469" s="14" t="s">
        <v>1160</v>
      </c>
      <c r="B469" s="58" t="s">
        <v>1812</v>
      </c>
      <c r="C469" s="56" t="s">
        <v>2846</v>
      </c>
      <c r="D469" s="96">
        <v>29.669999999999998</v>
      </c>
      <c r="E469" s="95">
        <v>0.06</v>
      </c>
      <c r="F469" s="137">
        <f>SUM(D469+E469)*1.2 + 25</f>
        <v>60.675999999999995</v>
      </c>
      <c r="G469" s="18" t="s">
        <v>2847</v>
      </c>
      <c r="H469" s="19" t="s">
        <v>21</v>
      </c>
      <c r="I469" s="63" t="s">
        <v>1815</v>
      </c>
      <c r="J469" s="19" t="s">
        <v>23</v>
      </c>
      <c r="K469" s="21" t="s">
        <v>2848</v>
      </c>
      <c r="L469" s="60">
        <v>11000</v>
      </c>
    </row>
    <row r="470" spans="1:12" s="55" customFormat="1" ht="18" customHeight="1" x14ac:dyDescent="0.25">
      <c r="A470" s="14" t="s">
        <v>1160</v>
      </c>
      <c r="B470" s="58" t="s">
        <v>1812</v>
      </c>
      <c r="C470" s="56" t="s">
        <v>2849</v>
      </c>
      <c r="D470" s="96">
        <v>27.869999999999997</v>
      </c>
      <c r="E470" s="95">
        <v>0.06</v>
      </c>
      <c r="F470" s="137">
        <f t="shared" ref="F470:F476" si="27">SUM(D470+E470)*1.2 + 25</f>
        <v>58.515999999999991</v>
      </c>
      <c r="G470" s="18" t="s">
        <v>2850</v>
      </c>
      <c r="H470" s="19" t="s">
        <v>27</v>
      </c>
      <c r="I470" s="59" t="s">
        <v>1815</v>
      </c>
      <c r="J470" s="19" t="s">
        <v>28</v>
      </c>
      <c r="K470" s="21" t="s">
        <v>2848</v>
      </c>
      <c r="L470" s="60">
        <v>6000</v>
      </c>
    </row>
    <row r="471" spans="1:12" s="55" customFormat="1" ht="18" customHeight="1" x14ac:dyDescent="0.25">
      <c r="A471" s="14" t="s">
        <v>1160</v>
      </c>
      <c r="B471" s="58" t="s">
        <v>1812</v>
      </c>
      <c r="C471" s="56" t="s">
        <v>2851</v>
      </c>
      <c r="D471" s="96">
        <v>27.869999999999997</v>
      </c>
      <c r="E471" s="95">
        <v>0.06</v>
      </c>
      <c r="F471" s="137">
        <f t="shared" si="27"/>
        <v>58.515999999999991</v>
      </c>
      <c r="G471" s="18" t="s">
        <v>2852</v>
      </c>
      <c r="H471" s="19" t="s">
        <v>31</v>
      </c>
      <c r="I471" s="61" t="s">
        <v>1815</v>
      </c>
      <c r="J471" s="19" t="s">
        <v>32</v>
      </c>
      <c r="K471" s="21" t="s">
        <v>2848</v>
      </c>
      <c r="L471" s="60">
        <v>6000</v>
      </c>
    </row>
    <row r="472" spans="1:12" s="55" customFormat="1" ht="18" customHeight="1" x14ac:dyDescent="0.25">
      <c r="A472" s="14" t="s">
        <v>1160</v>
      </c>
      <c r="B472" s="58" t="s">
        <v>1812</v>
      </c>
      <c r="C472" s="56" t="s">
        <v>2853</v>
      </c>
      <c r="D472" s="96">
        <v>27.869999999999997</v>
      </c>
      <c r="E472" s="95">
        <v>0.06</v>
      </c>
      <c r="F472" s="137">
        <f t="shared" si="27"/>
        <v>58.515999999999991</v>
      </c>
      <c r="G472" s="18" t="s">
        <v>2854</v>
      </c>
      <c r="H472" s="19" t="s">
        <v>36</v>
      </c>
      <c r="I472" s="62" t="s">
        <v>1815</v>
      </c>
      <c r="J472" s="19" t="s">
        <v>37</v>
      </c>
      <c r="K472" s="21" t="s">
        <v>2848</v>
      </c>
      <c r="L472" s="60">
        <v>6000</v>
      </c>
    </row>
    <row r="473" spans="1:12" s="55" customFormat="1" ht="18" customHeight="1" x14ac:dyDescent="0.25">
      <c r="A473" s="14" t="s">
        <v>1160</v>
      </c>
      <c r="B473" s="58" t="s">
        <v>1812</v>
      </c>
      <c r="C473" s="56" t="s">
        <v>2855</v>
      </c>
      <c r="D473" s="96">
        <v>26.97</v>
      </c>
      <c r="E473" s="95">
        <v>0.06</v>
      </c>
      <c r="F473" s="137">
        <f t="shared" si="27"/>
        <v>57.435999999999993</v>
      </c>
      <c r="G473" s="18" t="s">
        <v>2856</v>
      </c>
      <c r="H473" s="19" t="s">
        <v>21</v>
      </c>
      <c r="I473" s="63" t="s">
        <v>1815</v>
      </c>
      <c r="J473" s="19" t="s">
        <v>23</v>
      </c>
      <c r="K473" s="21" t="s">
        <v>2857</v>
      </c>
      <c r="L473" s="60">
        <v>6000</v>
      </c>
    </row>
    <row r="474" spans="1:12" s="55" customFormat="1" ht="18" customHeight="1" x14ac:dyDescent="0.25">
      <c r="A474" s="14" t="s">
        <v>1160</v>
      </c>
      <c r="B474" s="58" t="s">
        <v>1812</v>
      </c>
      <c r="C474" s="56" t="s">
        <v>2858</v>
      </c>
      <c r="D474" s="96">
        <v>26.97</v>
      </c>
      <c r="E474" s="95">
        <v>0.06</v>
      </c>
      <c r="F474" s="137">
        <f t="shared" si="27"/>
        <v>57.435999999999993</v>
      </c>
      <c r="G474" s="18" t="s">
        <v>2859</v>
      </c>
      <c r="H474" s="19" t="s">
        <v>27</v>
      </c>
      <c r="I474" s="59" t="s">
        <v>1815</v>
      </c>
      <c r="J474" s="19" t="s">
        <v>28</v>
      </c>
      <c r="K474" s="21" t="s">
        <v>2857</v>
      </c>
      <c r="L474" s="60">
        <v>5000</v>
      </c>
    </row>
    <row r="475" spans="1:12" s="55" customFormat="1" ht="18" customHeight="1" x14ac:dyDescent="0.25">
      <c r="A475" s="14" t="s">
        <v>1160</v>
      </c>
      <c r="B475" s="58" t="s">
        <v>1812</v>
      </c>
      <c r="C475" s="56" t="s">
        <v>2860</v>
      </c>
      <c r="D475" s="96">
        <v>26.97</v>
      </c>
      <c r="E475" s="95">
        <v>0.06</v>
      </c>
      <c r="F475" s="137">
        <f t="shared" si="27"/>
        <v>57.435999999999993</v>
      </c>
      <c r="G475" s="18" t="s">
        <v>2861</v>
      </c>
      <c r="H475" s="19" t="s">
        <v>31</v>
      </c>
      <c r="I475" s="61" t="s">
        <v>1815</v>
      </c>
      <c r="J475" s="19" t="s">
        <v>32</v>
      </c>
      <c r="K475" s="21" t="s">
        <v>2857</v>
      </c>
      <c r="L475" s="60">
        <v>5000</v>
      </c>
    </row>
    <row r="476" spans="1:12" s="55" customFormat="1" ht="18" customHeight="1" x14ac:dyDescent="0.25">
      <c r="A476" s="14" t="s">
        <v>1160</v>
      </c>
      <c r="B476" s="58" t="s">
        <v>1812</v>
      </c>
      <c r="C476" s="56" t="s">
        <v>2862</v>
      </c>
      <c r="D476" s="96">
        <v>26.97</v>
      </c>
      <c r="E476" s="95">
        <v>0.06</v>
      </c>
      <c r="F476" s="137">
        <f t="shared" si="27"/>
        <v>57.435999999999993</v>
      </c>
      <c r="G476" s="18" t="s">
        <v>2863</v>
      </c>
      <c r="H476" s="19" t="s">
        <v>36</v>
      </c>
      <c r="I476" s="62" t="s">
        <v>1815</v>
      </c>
      <c r="J476" s="19" t="s">
        <v>37</v>
      </c>
      <c r="K476" s="21" t="s">
        <v>2857</v>
      </c>
      <c r="L476" s="60">
        <v>5000</v>
      </c>
    </row>
    <row r="477" spans="1:12" s="55" customFormat="1" ht="18" customHeight="1" x14ac:dyDescent="0.25">
      <c r="A477" s="14" t="s">
        <v>1160</v>
      </c>
      <c r="B477" s="58" t="s">
        <v>1812</v>
      </c>
      <c r="C477" s="56" t="s">
        <v>2864</v>
      </c>
      <c r="D477" s="96">
        <v>34.17</v>
      </c>
      <c r="E477" s="95">
        <v>0.06</v>
      </c>
      <c r="F477" s="137">
        <f>SUM(D477+E477)*1.2 + 30</f>
        <v>71.075999999999993</v>
      </c>
      <c r="G477" s="18" t="s">
        <v>2865</v>
      </c>
      <c r="H477" s="19" t="s">
        <v>21</v>
      </c>
      <c r="I477" s="63" t="s">
        <v>1815</v>
      </c>
      <c r="J477" s="19" t="s">
        <v>23</v>
      </c>
      <c r="K477" s="21" t="s">
        <v>2857</v>
      </c>
      <c r="L477" s="60">
        <v>12500</v>
      </c>
    </row>
    <row r="478" spans="1:12" s="55" customFormat="1" ht="18" customHeight="1" x14ac:dyDescent="0.25">
      <c r="A478" s="14" t="s">
        <v>1160</v>
      </c>
      <c r="B478" s="58" t="s">
        <v>1812</v>
      </c>
      <c r="C478" s="56" t="s">
        <v>2866</v>
      </c>
      <c r="D478" s="96">
        <v>36.510000000000005</v>
      </c>
      <c r="E478" s="95">
        <v>0.06</v>
      </c>
      <c r="F478" s="137">
        <f t="shared" ref="F478:F480" si="28">SUM(D478+E478)*1.2 + 30</f>
        <v>73.884000000000015</v>
      </c>
      <c r="G478" s="18" t="s">
        <v>2867</v>
      </c>
      <c r="H478" s="19" t="s">
        <v>27</v>
      </c>
      <c r="I478" s="59" t="s">
        <v>1815</v>
      </c>
      <c r="J478" s="19" t="s">
        <v>28</v>
      </c>
      <c r="K478" s="21" t="s">
        <v>2857</v>
      </c>
      <c r="L478" s="60">
        <v>9500</v>
      </c>
    </row>
    <row r="479" spans="1:12" s="55" customFormat="1" ht="18" customHeight="1" x14ac:dyDescent="0.25">
      <c r="A479" s="14" t="s">
        <v>1160</v>
      </c>
      <c r="B479" s="58" t="s">
        <v>1812</v>
      </c>
      <c r="C479" s="56" t="s">
        <v>2868</v>
      </c>
      <c r="D479" s="96">
        <v>36.510000000000005</v>
      </c>
      <c r="E479" s="95">
        <v>0.06</v>
      </c>
      <c r="F479" s="137">
        <f t="shared" si="28"/>
        <v>73.884000000000015</v>
      </c>
      <c r="G479" s="18" t="s">
        <v>2869</v>
      </c>
      <c r="H479" s="19" t="s">
        <v>31</v>
      </c>
      <c r="I479" s="61" t="s">
        <v>1815</v>
      </c>
      <c r="J479" s="19" t="s">
        <v>32</v>
      </c>
      <c r="K479" s="21" t="s">
        <v>2857</v>
      </c>
      <c r="L479" s="60">
        <v>9500</v>
      </c>
    </row>
    <row r="480" spans="1:12" s="55" customFormat="1" ht="18" customHeight="1" x14ac:dyDescent="0.25">
      <c r="A480" s="14" t="s">
        <v>1160</v>
      </c>
      <c r="B480" s="58" t="s">
        <v>1812</v>
      </c>
      <c r="C480" s="56" t="s">
        <v>2870</v>
      </c>
      <c r="D480" s="96">
        <v>36.510000000000005</v>
      </c>
      <c r="E480" s="95">
        <v>0.06</v>
      </c>
      <c r="F480" s="137">
        <f t="shared" si="28"/>
        <v>73.884000000000015</v>
      </c>
      <c r="G480" s="18" t="s">
        <v>2871</v>
      </c>
      <c r="H480" s="19" t="s">
        <v>36</v>
      </c>
      <c r="I480" s="62" t="s">
        <v>1815</v>
      </c>
      <c r="J480" s="19" t="s">
        <v>37</v>
      </c>
      <c r="K480" s="21" t="s">
        <v>2857</v>
      </c>
      <c r="L480" s="60">
        <v>9500</v>
      </c>
    </row>
    <row r="481" spans="1:12" s="55" customFormat="1" ht="18" customHeight="1" x14ac:dyDescent="0.25">
      <c r="A481" s="14" t="s">
        <v>1160</v>
      </c>
      <c r="B481" s="58" t="s">
        <v>1812</v>
      </c>
      <c r="C481" s="56" t="s">
        <v>2872</v>
      </c>
      <c r="D481" s="96">
        <v>12.84</v>
      </c>
      <c r="E481" s="95">
        <v>0.06</v>
      </c>
      <c r="F481" s="137">
        <f t="shared" si="26"/>
        <v>35.480000000000004</v>
      </c>
      <c r="G481" s="18" t="s">
        <v>2873</v>
      </c>
      <c r="H481" s="19" t="s">
        <v>21</v>
      </c>
      <c r="I481" s="63" t="s">
        <v>1815</v>
      </c>
      <c r="J481" s="19" t="s">
        <v>23</v>
      </c>
      <c r="K481" s="21" t="s">
        <v>2874</v>
      </c>
      <c r="L481" s="60">
        <v>3500</v>
      </c>
    </row>
    <row r="482" spans="1:12" s="55" customFormat="1" ht="18" customHeight="1" x14ac:dyDescent="0.25">
      <c r="A482" s="14" t="s">
        <v>1160</v>
      </c>
      <c r="B482" s="58" t="s">
        <v>1812</v>
      </c>
      <c r="C482" s="56" t="s">
        <v>2875</v>
      </c>
      <c r="D482" s="96">
        <v>12.39</v>
      </c>
      <c r="E482" s="95">
        <v>0.06</v>
      </c>
      <c r="F482" s="137">
        <f t="shared" si="26"/>
        <v>34.94</v>
      </c>
      <c r="G482" s="18" t="s">
        <v>2876</v>
      </c>
      <c r="H482" s="19" t="s">
        <v>27</v>
      </c>
      <c r="I482" s="59" t="s">
        <v>1815</v>
      </c>
      <c r="J482" s="19" t="s">
        <v>28</v>
      </c>
      <c r="K482" s="21" t="s">
        <v>2874</v>
      </c>
      <c r="L482" s="60">
        <v>2800</v>
      </c>
    </row>
    <row r="483" spans="1:12" s="55" customFormat="1" ht="18" customHeight="1" x14ac:dyDescent="0.25">
      <c r="A483" s="14" t="s">
        <v>1160</v>
      </c>
      <c r="B483" s="58" t="s">
        <v>1812</v>
      </c>
      <c r="C483" s="56" t="s">
        <v>2877</v>
      </c>
      <c r="D483" s="96">
        <v>12.39</v>
      </c>
      <c r="E483" s="95">
        <v>0.06</v>
      </c>
      <c r="F483" s="137">
        <f t="shared" si="26"/>
        <v>34.94</v>
      </c>
      <c r="G483" s="18" t="s">
        <v>2878</v>
      </c>
      <c r="H483" s="19" t="s">
        <v>36</v>
      </c>
      <c r="I483" s="62" t="s">
        <v>1815</v>
      </c>
      <c r="J483" s="19" t="s">
        <v>37</v>
      </c>
      <c r="K483" s="21" t="s">
        <v>2874</v>
      </c>
      <c r="L483" s="60">
        <v>2800</v>
      </c>
    </row>
    <row r="484" spans="1:12" s="55" customFormat="1" ht="18" customHeight="1" x14ac:dyDescent="0.25">
      <c r="A484" s="14" t="s">
        <v>1160</v>
      </c>
      <c r="B484" s="58" t="s">
        <v>1812</v>
      </c>
      <c r="C484" s="56" t="s">
        <v>2879</v>
      </c>
      <c r="D484" s="96">
        <v>12.39</v>
      </c>
      <c r="E484" s="95">
        <v>0.06</v>
      </c>
      <c r="F484" s="137">
        <f t="shared" si="26"/>
        <v>34.94</v>
      </c>
      <c r="G484" s="18" t="s">
        <v>2880</v>
      </c>
      <c r="H484" s="19" t="s">
        <v>31</v>
      </c>
      <c r="I484" s="61" t="s">
        <v>1815</v>
      </c>
      <c r="J484" s="19" t="s">
        <v>32</v>
      </c>
      <c r="K484" s="21" t="s">
        <v>2874</v>
      </c>
      <c r="L484" s="60">
        <v>2800</v>
      </c>
    </row>
    <row r="485" spans="1:12" s="55" customFormat="1" ht="18" customHeight="1" x14ac:dyDescent="0.25">
      <c r="A485" s="14" t="s">
        <v>1160</v>
      </c>
      <c r="B485" s="58" t="s">
        <v>1812</v>
      </c>
      <c r="C485" s="56" t="s">
        <v>2881</v>
      </c>
      <c r="D485" s="96">
        <v>9.9600000000000009</v>
      </c>
      <c r="E485" s="95">
        <v>0.06</v>
      </c>
      <c r="F485" s="137">
        <f t="shared" si="26"/>
        <v>32.024000000000001</v>
      </c>
      <c r="G485" s="18" t="s">
        <v>2882</v>
      </c>
      <c r="H485" s="19" t="s">
        <v>21</v>
      </c>
      <c r="I485" s="63" t="s">
        <v>1815</v>
      </c>
      <c r="J485" s="19" t="s">
        <v>23</v>
      </c>
      <c r="K485" s="21" t="s">
        <v>2883</v>
      </c>
      <c r="L485" s="60">
        <v>2000</v>
      </c>
    </row>
    <row r="486" spans="1:12" s="55" customFormat="1" ht="18" customHeight="1" x14ac:dyDescent="0.25">
      <c r="A486" s="14" t="s">
        <v>1160</v>
      </c>
      <c r="B486" s="58" t="s">
        <v>1812</v>
      </c>
      <c r="C486" s="56" t="s">
        <v>2884</v>
      </c>
      <c r="D486" s="96">
        <v>9.51</v>
      </c>
      <c r="E486" s="95">
        <v>0.06</v>
      </c>
      <c r="F486" s="137">
        <f t="shared" si="26"/>
        <v>31.484000000000002</v>
      </c>
      <c r="G486" s="18" t="s">
        <v>2885</v>
      </c>
      <c r="H486" s="19" t="s">
        <v>27</v>
      </c>
      <c r="I486" s="59" t="s">
        <v>1815</v>
      </c>
      <c r="J486" s="19" t="s">
        <v>28</v>
      </c>
      <c r="K486" s="21" t="s">
        <v>2883</v>
      </c>
      <c r="L486" s="60">
        <v>1300</v>
      </c>
    </row>
    <row r="487" spans="1:12" s="55" customFormat="1" ht="18" customHeight="1" x14ac:dyDescent="0.25">
      <c r="A487" s="14" t="s">
        <v>1160</v>
      </c>
      <c r="B487" s="58" t="s">
        <v>1812</v>
      </c>
      <c r="C487" s="56" t="s">
        <v>2886</v>
      </c>
      <c r="D487" s="96">
        <v>9.51</v>
      </c>
      <c r="E487" s="95">
        <v>0.06</v>
      </c>
      <c r="F487" s="137">
        <f t="shared" si="26"/>
        <v>31.484000000000002</v>
      </c>
      <c r="G487" s="18" t="s">
        <v>2887</v>
      </c>
      <c r="H487" s="19" t="s">
        <v>36</v>
      </c>
      <c r="I487" s="62" t="s">
        <v>1815</v>
      </c>
      <c r="J487" s="19" t="s">
        <v>37</v>
      </c>
      <c r="K487" s="21" t="s">
        <v>2883</v>
      </c>
      <c r="L487" s="60">
        <v>1300</v>
      </c>
    </row>
    <row r="488" spans="1:12" s="55" customFormat="1" ht="18" customHeight="1" x14ac:dyDescent="0.25">
      <c r="A488" s="14" t="s">
        <v>1160</v>
      </c>
      <c r="B488" s="58" t="s">
        <v>1812</v>
      </c>
      <c r="C488" s="56" t="s">
        <v>2888</v>
      </c>
      <c r="D488" s="96">
        <v>9.51</v>
      </c>
      <c r="E488" s="95">
        <v>0.06</v>
      </c>
      <c r="F488" s="137">
        <f t="shared" si="26"/>
        <v>31.484000000000002</v>
      </c>
      <c r="G488" s="18" t="s">
        <v>2889</v>
      </c>
      <c r="H488" s="19" t="s">
        <v>31</v>
      </c>
      <c r="I488" s="61" t="s">
        <v>1815</v>
      </c>
      <c r="J488" s="19" t="s">
        <v>32</v>
      </c>
      <c r="K488" s="21" t="s">
        <v>2883</v>
      </c>
      <c r="L488" s="60">
        <v>1300</v>
      </c>
    </row>
    <row r="489" spans="1:12" s="55" customFormat="1" ht="18" customHeight="1" x14ac:dyDescent="0.25">
      <c r="A489" s="14" t="s">
        <v>1160</v>
      </c>
      <c r="B489" s="58" t="s">
        <v>1812</v>
      </c>
      <c r="C489" s="56" t="s">
        <v>2890</v>
      </c>
      <c r="D489" s="96">
        <v>6.27</v>
      </c>
      <c r="E489" s="95">
        <v>0.06</v>
      </c>
      <c r="F489" s="137">
        <f t="shared" si="26"/>
        <v>27.595999999999997</v>
      </c>
      <c r="G489" s="18" t="s">
        <v>2891</v>
      </c>
      <c r="H489" s="19" t="s">
        <v>21</v>
      </c>
      <c r="I489" s="63" t="s">
        <v>1815</v>
      </c>
      <c r="J489" s="19" t="s">
        <v>23</v>
      </c>
      <c r="K489" s="21" t="s">
        <v>2892</v>
      </c>
      <c r="L489" s="60">
        <v>3000</v>
      </c>
    </row>
    <row r="490" spans="1:12" s="55" customFormat="1" ht="18" customHeight="1" x14ac:dyDescent="0.25">
      <c r="A490" s="14" t="s">
        <v>1160</v>
      </c>
      <c r="B490" s="58" t="s">
        <v>1812</v>
      </c>
      <c r="C490" s="56" t="s">
        <v>2893</v>
      </c>
      <c r="D490" s="96">
        <v>7.17</v>
      </c>
      <c r="E490" s="95">
        <v>0.06</v>
      </c>
      <c r="F490" s="137">
        <f t="shared" si="26"/>
        <v>28.675999999999998</v>
      </c>
      <c r="G490" s="18" t="s">
        <v>2894</v>
      </c>
      <c r="H490" s="19" t="s">
        <v>21</v>
      </c>
      <c r="I490" s="63" t="s">
        <v>1815</v>
      </c>
      <c r="J490" s="19" t="s">
        <v>23</v>
      </c>
      <c r="K490" s="21" t="s">
        <v>2895</v>
      </c>
      <c r="L490" s="60">
        <v>6000</v>
      </c>
    </row>
    <row r="491" spans="1:12" s="55" customFormat="1" ht="18" customHeight="1" x14ac:dyDescent="0.25">
      <c r="A491" s="14" t="s">
        <v>1160</v>
      </c>
      <c r="B491" s="58" t="s">
        <v>1812</v>
      </c>
      <c r="C491" s="56" t="s">
        <v>2896</v>
      </c>
      <c r="D491" s="96">
        <v>33.270000000000003</v>
      </c>
      <c r="E491" s="95">
        <v>0.06</v>
      </c>
      <c r="F491" s="137">
        <f>SUM(D491+E491)*1.2 + 30</f>
        <v>69.996000000000009</v>
      </c>
      <c r="G491" s="18" t="s">
        <v>2897</v>
      </c>
      <c r="H491" s="19" t="s">
        <v>21</v>
      </c>
      <c r="I491" s="63" t="s">
        <v>1815</v>
      </c>
      <c r="J491" s="19" t="s">
        <v>23</v>
      </c>
      <c r="K491" s="21" t="s">
        <v>2898</v>
      </c>
      <c r="L491" s="60">
        <v>11000</v>
      </c>
    </row>
    <row r="492" spans="1:12" s="55" customFormat="1" ht="18" customHeight="1" x14ac:dyDescent="0.25">
      <c r="A492" s="14" t="s">
        <v>1160</v>
      </c>
      <c r="B492" s="58" t="s">
        <v>1812</v>
      </c>
      <c r="C492" s="56" t="s">
        <v>2899</v>
      </c>
      <c r="D492" s="96">
        <v>33.270000000000003</v>
      </c>
      <c r="E492" s="95">
        <v>0.06</v>
      </c>
      <c r="F492" s="137">
        <f t="shared" ref="F492:F494" si="29">SUM(D492+E492)*1.2 + 30</f>
        <v>69.996000000000009</v>
      </c>
      <c r="G492" s="18" t="s">
        <v>2900</v>
      </c>
      <c r="H492" s="19" t="s">
        <v>27</v>
      </c>
      <c r="I492" s="59" t="s">
        <v>1815</v>
      </c>
      <c r="J492" s="19" t="s">
        <v>28</v>
      </c>
      <c r="K492" s="21" t="s">
        <v>2898</v>
      </c>
      <c r="L492" s="60">
        <v>10000</v>
      </c>
    </row>
    <row r="493" spans="1:12" s="55" customFormat="1" ht="18" customHeight="1" x14ac:dyDescent="0.25">
      <c r="A493" s="14" t="s">
        <v>1160</v>
      </c>
      <c r="B493" s="58" t="s">
        <v>1812</v>
      </c>
      <c r="C493" s="56" t="s">
        <v>2901</v>
      </c>
      <c r="D493" s="96">
        <v>33.270000000000003</v>
      </c>
      <c r="E493" s="95">
        <v>0.06</v>
      </c>
      <c r="F493" s="137">
        <f t="shared" si="29"/>
        <v>69.996000000000009</v>
      </c>
      <c r="G493" s="18" t="s">
        <v>2902</v>
      </c>
      <c r="H493" s="19" t="s">
        <v>36</v>
      </c>
      <c r="I493" s="62" t="s">
        <v>1815</v>
      </c>
      <c r="J493" s="19" t="s">
        <v>37</v>
      </c>
      <c r="K493" s="21" t="s">
        <v>2898</v>
      </c>
      <c r="L493" s="60">
        <v>10000</v>
      </c>
    </row>
    <row r="494" spans="1:12" s="55" customFormat="1" ht="18" customHeight="1" x14ac:dyDescent="0.25">
      <c r="A494" s="14" t="s">
        <v>1160</v>
      </c>
      <c r="B494" s="58" t="s">
        <v>1812</v>
      </c>
      <c r="C494" s="56" t="s">
        <v>2903</v>
      </c>
      <c r="D494" s="96">
        <v>33.270000000000003</v>
      </c>
      <c r="E494" s="95">
        <v>0.06</v>
      </c>
      <c r="F494" s="137">
        <f t="shared" si="29"/>
        <v>69.996000000000009</v>
      </c>
      <c r="G494" s="18" t="s">
        <v>2904</v>
      </c>
      <c r="H494" s="19" t="s">
        <v>31</v>
      </c>
      <c r="I494" s="61" t="s">
        <v>1815</v>
      </c>
      <c r="J494" s="19" t="s">
        <v>32</v>
      </c>
      <c r="K494" s="21" t="s">
        <v>2898</v>
      </c>
      <c r="L494" s="60">
        <v>10000</v>
      </c>
    </row>
    <row r="495" spans="1:12" s="55" customFormat="1" ht="18" customHeight="1" x14ac:dyDescent="0.25">
      <c r="A495" s="14" t="s">
        <v>1160</v>
      </c>
      <c r="B495" s="58" t="s">
        <v>1812</v>
      </c>
      <c r="C495" s="56" t="s">
        <v>2905</v>
      </c>
      <c r="D495" s="96">
        <v>12.57</v>
      </c>
      <c r="E495" s="95">
        <v>0.06</v>
      </c>
      <c r="F495" s="137">
        <f t="shared" si="26"/>
        <v>35.155999999999999</v>
      </c>
      <c r="G495" s="18" t="s">
        <v>2906</v>
      </c>
      <c r="H495" s="19" t="s">
        <v>21</v>
      </c>
      <c r="I495" s="63" t="s">
        <v>1815</v>
      </c>
      <c r="J495" s="19" t="s">
        <v>23</v>
      </c>
      <c r="K495" s="21" t="s">
        <v>2907</v>
      </c>
      <c r="L495" s="60">
        <v>2500</v>
      </c>
    </row>
    <row r="496" spans="1:12" s="55" customFormat="1" ht="18" customHeight="1" x14ac:dyDescent="0.25">
      <c r="A496" s="14" t="s">
        <v>1160</v>
      </c>
      <c r="B496" s="58" t="s">
        <v>1812</v>
      </c>
      <c r="C496" s="56" t="s">
        <v>2908</v>
      </c>
      <c r="D496" s="96">
        <v>12.57</v>
      </c>
      <c r="E496" s="95">
        <v>0.06</v>
      </c>
      <c r="F496" s="137">
        <f t="shared" si="26"/>
        <v>35.155999999999999</v>
      </c>
      <c r="G496" s="18" t="s">
        <v>2909</v>
      </c>
      <c r="H496" s="19" t="s">
        <v>27</v>
      </c>
      <c r="I496" s="59" t="s">
        <v>1815</v>
      </c>
      <c r="J496" s="19" t="s">
        <v>28</v>
      </c>
      <c r="K496" s="21" t="s">
        <v>2907</v>
      </c>
      <c r="L496" s="60">
        <v>2000</v>
      </c>
    </row>
    <row r="497" spans="1:12" s="55" customFormat="1" ht="18" customHeight="1" x14ac:dyDescent="0.25">
      <c r="A497" s="14" t="s">
        <v>1160</v>
      </c>
      <c r="B497" s="58" t="s">
        <v>1812</v>
      </c>
      <c r="C497" s="56" t="s">
        <v>2910</v>
      </c>
      <c r="D497" s="96">
        <v>12.57</v>
      </c>
      <c r="E497" s="95">
        <v>0.06</v>
      </c>
      <c r="F497" s="137">
        <f t="shared" si="26"/>
        <v>35.155999999999999</v>
      </c>
      <c r="G497" s="18" t="s">
        <v>2911</v>
      </c>
      <c r="H497" s="19" t="s">
        <v>36</v>
      </c>
      <c r="I497" s="62" t="s">
        <v>1815</v>
      </c>
      <c r="J497" s="19" t="s">
        <v>37</v>
      </c>
      <c r="K497" s="21" t="s">
        <v>2907</v>
      </c>
      <c r="L497" s="60">
        <v>2000</v>
      </c>
    </row>
    <row r="498" spans="1:12" s="55" customFormat="1" ht="18" customHeight="1" x14ac:dyDescent="0.25">
      <c r="A498" s="14" t="s">
        <v>1160</v>
      </c>
      <c r="B498" s="58" t="s">
        <v>1812</v>
      </c>
      <c r="C498" s="56" t="s">
        <v>2912</v>
      </c>
      <c r="D498" s="96">
        <v>12.57</v>
      </c>
      <c r="E498" s="95">
        <v>0.06</v>
      </c>
      <c r="F498" s="137">
        <f t="shared" si="26"/>
        <v>35.155999999999999</v>
      </c>
      <c r="G498" s="18" t="s">
        <v>2913</v>
      </c>
      <c r="H498" s="19" t="s">
        <v>31</v>
      </c>
      <c r="I498" s="61" t="s">
        <v>1815</v>
      </c>
      <c r="J498" s="19" t="s">
        <v>32</v>
      </c>
      <c r="K498" s="21" t="s">
        <v>2907</v>
      </c>
      <c r="L498" s="60">
        <v>2000</v>
      </c>
    </row>
    <row r="499" spans="1:12" s="55" customFormat="1" ht="18" customHeight="1" x14ac:dyDescent="0.25">
      <c r="A499" s="14" t="s">
        <v>1160</v>
      </c>
      <c r="B499" s="58" t="s">
        <v>1812</v>
      </c>
      <c r="C499" s="56" t="s">
        <v>2914</v>
      </c>
      <c r="D499" s="96">
        <v>44.97</v>
      </c>
      <c r="E499" s="95">
        <v>0.06</v>
      </c>
      <c r="F499" s="137">
        <f>SUM(D499+E499)*1.2 + 40</f>
        <v>94.036000000000001</v>
      </c>
      <c r="G499" s="18" t="s">
        <v>2915</v>
      </c>
      <c r="H499" s="19" t="s">
        <v>21</v>
      </c>
      <c r="I499" s="63" t="s">
        <v>1815</v>
      </c>
      <c r="J499" s="19" t="s">
        <v>23</v>
      </c>
      <c r="K499" s="21" t="s">
        <v>2916</v>
      </c>
      <c r="L499" s="60">
        <v>7500</v>
      </c>
    </row>
    <row r="500" spans="1:12" s="55" customFormat="1" ht="18" customHeight="1" x14ac:dyDescent="0.25">
      <c r="A500" s="14" t="s">
        <v>1160</v>
      </c>
      <c r="B500" s="58" t="s">
        <v>1812</v>
      </c>
      <c r="C500" s="56" t="s">
        <v>2917</v>
      </c>
      <c r="D500" s="96">
        <v>44.97</v>
      </c>
      <c r="E500" s="95">
        <v>0.06</v>
      </c>
      <c r="F500" s="137">
        <f t="shared" ref="F500:F502" si="30">SUM(D500+E500)*1.2 + 40</f>
        <v>94.036000000000001</v>
      </c>
      <c r="G500" s="18" t="s">
        <v>2918</v>
      </c>
      <c r="H500" s="19" t="s">
        <v>27</v>
      </c>
      <c r="I500" s="59" t="s">
        <v>1815</v>
      </c>
      <c r="J500" s="19" t="s">
        <v>28</v>
      </c>
      <c r="K500" s="21" t="s">
        <v>2916</v>
      </c>
      <c r="L500" s="60">
        <v>7500</v>
      </c>
    </row>
    <row r="501" spans="1:12" s="55" customFormat="1" ht="18" customHeight="1" x14ac:dyDescent="0.25">
      <c r="A501" s="14" t="s">
        <v>1160</v>
      </c>
      <c r="B501" s="58" t="s">
        <v>1812</v>
      </c>
      <c r="C501" s="56" t="s">
        <v>2919</v>
      </c>
      <c r="D501" s="96">
        <v>44.97</v>
      </c>
      <c r="E501" s="95">
        <v>0.06</v>
      </c>
      <c r="F501" s="137">
        <f t="shared" si="30"/>
        <v>94.036000000000001</v>
      </c>
      <c r="G501" s="18" t="s">
        <v>2920</v>
      </c>
      <c r="H501" s="19" t="s">
        <v>31</v>
      </c>
      <c r="I501" s="61" t="s">
        <v>1815</v>
      </c>
      <c r="J501" s="19" t="s">
        <v>32</v>
      </c>
      <c r="K501" s="21" t="s">
        <v>2916</v>
      </c>
      <c r="L501" s="60">
        <v>7500</v>
      </c>
    </row>
    <row r="502" spans="1:12" s="55" customFormat="1" ht="18" customHeight="1" x14ac:dyDescent="0.25">
      <c r="A502" s="14" t="s">
        <v>1160</v>
      </c>
      <c r="B502" s="58" t="s">
        <v>1812</v>
      </c>
      <c r="C502" s="56" t="s">
        <v>2921</v>
      </c>
      <c r="D502" s="96">
        <v>49.96</v>
      </c>
      <c r="E502" s="95">
        <v>0.06</v>
      </c>
      <c r="F502" s="137">
        <f t="shared" si="30"/>
        <v>100.024</v>
      </c>
      <c r="G502" s="18" t="s">
        <v>2922</v>
      </c>
      <c r="H502" s="19" t="s">
        <v>36</v>
      </c>
      <c r="I502" s="62" t="s">
        <v>1815</v>
      </c>
      <c r="J502" s="19" t="s">
        <v>37</v>
      </c>
      <c r="K502" s="21" t="s">
        <v>2916</v>
      </c>
      <c r="L502" s="60">
        <v>7500</v>
      </c>
    </row>
    <row r="503" spans="1:12" s="55" customFormat="1" ht="18" customHeight="1" x14ac:dyDescent="0.25">
      <c r="A503" s="14" t="s">
        <v>1160</v>
      </c>
      <c r="B503" s="58" t="s">
        <v>1812</v>
      </c>
      <c r="C503" s="56" t="s">
        <v>2923</v>
      </c>
      <c r="D503" s="96">
        <v>33.96</v>
      </c>
      <c r="E503" s="95">
        <v>0.06</v>
      </c>
      <c r="F503" s="137">
        <f>SUM(D503+E503)*1.2 + 30</f>
        <v>70.824000000000012</v>
      </c>
      <c r="G503" s="18" t="s">
        <v>2924</v>
      </c>
      <c r="H503" s="19" t="s">
        <v>21</v>
      </c>
      <c r="I503" s="63" t="s">
        <v>1815</v>
      </c>
      <c r="J503" s="19" t="s">
        <v>23</v>
      </c>
      <c r="K503" s="21" t="s">
        <v>2925</v>
      </c>
      <c r="L503" s="60">
        <v>12000</v>
      </c>
    </row>
    <row r="504" spans="1:12" s="55" customFormat="1" ht="18" customHeight="1" x14ac:dyDescent="0.25">
      <c r="A504" s="14" t="s">
        <v>1160</v>
      </c>
      <c r="B504" s="58" t="s">
        <v>1812</v>
      </c>
      <c r="C504" s="56" t="s">
        <v>2926</v>
      </c>
      <c r="D504" s="96">
        <v>30.57</v>
      </c>
      <c r="E504" s="95">
        <v>0.06</v>
      </c>
      <c r="F504" s="137">
        <f t="shared" ref="F504:F506" si="31">SUM(D504+E504)*1.2 + 30</f>
        <v>66.756</v>
      </c>
      <c r="G504" s="18" t="s">
        <v>2927</v>
      </c>
      <c r="H504" s="19" t="s">
        <v>27</v>
      </c>
      <c r="I504" s="59" t="s">
        <v>1815</v>
      </c>
      <c r="J504" s="19" t="s">
        <v>28</v>
      </c>
      <c r="K504" s="21" t="s">
        <v>2925</v>
      </c>
      <c r="L504" s="60">
        <v>12000</v>
      </c>
    </row>
    <row r="505" spans="1:12" s="55" customFormat="1" ht="18" customHeight="1" x14ac:dyDescent="0.25">
      <c r="A505" s="14" t="s">
        <v>1160</v>
      </c>
      <c r="B505" s="58" t="s">
        <v>1812</v>
      </c>
      <c r="C505" s="56" t="s">
        <v>2928</v>
      </c>
      <c r="D505" s="96">
        <v>33.96</v>
      </c>
      <c r="E505" s="95">
        <v>0.06</v>
      </c>
      <c r="F505" s="137">
        <f t="shared" si="31"/>
        <v>70.824000000000012</v>
      </c>
      <c r="G505" s="18" t="s">
        <v>2929</v>
      </c>
      <c r="H505" s="19" t="s">
        <v>31</v>
      </c>
      <c r="I505" s="61" t="s">
        <v>1815</v>
      </c>
      <c r="J505" s="19" t="s">
        <v>32</v>
      </c>
      <c r="K505" s="21" t="s">
        <v>2925</v>
      </c>
      <c r="L505" s="60">
        <v>12000</v>
      </c>
    </row>
    <row r="506" spans="1:12" s="55" customFormat="1" ht="18" customHeight="1" x14ac:dyDescent="0.25">
      <c r="A506" s="14" t="s">
        <v>1160</v>
      </c>
      <c r="B506" s="58" t="s">
        <v>1812</v>
      </c>
      <c r="C506" s="56" t="s">
        <v>2930</v>
      </c>
      <c r="D506" s="96">
        <v>33.96</v>
      </c>
      <c r="E506" s="95">
        <v>0.06</v>
      </c>
      <c r="F506" s="137">
        <f t="shared" si="31"/>
        <v>70.824000000000012</v>
      </c>
      <c r="G506" s="18" t="s">
        <v>2931</v>
      </c>
      <c r="H506" s="19" t="s">
        <v>36</v>
      </c>
      <c r="I506" s="62" t="s">
        <v>1815</v>
      </c>
      <c r="J506" s="19" t="s">
        <v>37</v>
      </c>
      <c r="K506" s="21" t="s">
        <v>2925</v>
      </c>
      <c r="L506" s="60">
        <v>12000</v>
      </c>
    </row>
    <row r="507" spans="1:12" s="55" customFormat="1" ht="18" customHeight="1" x14ac:dyDescent="0.25">
      <c r="A507" s="14" t="s">
        <v>1160</v>
      </c>
      <c r="B507" s="58" t="s">
        <v>1812</v>
      </c>
      <c r="C507" s="56" t="s">
        <v>2932</v>
      </c>
      <c r="D507" s="96">
        <v>18.66</v>
      </c>
      <c r="E507" s="95">
        <v>0.06</v>
      </c>
      <c r="F507" s="137">
        <f t="shared" si="26"/>
        <v>42.463999999999999</v>
      </c>
      <c r="G507" s="18" t="s">
        <v>2933</v>
      </c>
      <c r="H507" s="19" t="s">
        <v>21</v>
      </c>
      <c r="I507" s="63" t="s">
        <v>1815</v>
      </c>
      <c r="J507" s="19" t="s">
        <v>23</v>
      </c>
      <c r="K507" s="21" t="s">
        <v>2934</v>
      </c>
      <c r="L507" s="60">
        <v>6500</v>
      </c>
    </row>
    <row r="508" spans="1:12" s="55" customFormat="1" ht="18" customHeight="1" x14ac:dyDescent="0.25">
      <c r="A508" s="14" t="s">
        <v>1160</v>
      </c>
      <c r="B508" s="58" t="s">
        <v>1812</v>
      </c>
      <c r="C508" s="56" t="s">
        <v>2935</v>
      </c>
      <c r="D508" s="96">
        <v>18.66</v>
      </c>
      <c r="E508" s="95">
        <v>0.06</v>
      </c>
      <c r="F508" s="137">
        <f t="shared" si="26"/>
        <v>42.463999999999999</v>
      </c>
      <c r="G508" s="18" t="s">
        <v>2936</v>
      </c>
      <c r="H508" s="19" t="s">
        <v>27</v>
      </c>
      <c r="I508" s="59" t="s">
        <v>1815</v>
      </c>
      <c r="J508" s="19" t="s">
        <v>28</v>
      </c>
      <c r="K508" s="21" t="s">
        <v>2934</v>
      </c>
      <c r="L508" s="60">
        <v>3500</v>
      </c>
    </row>
    <row r="509" spans="1:12" s="55" customFormat="1" ht="18" customHeight="1" x14ac:dyDescent="0.25">
      <c r="A509" s="14" t="s">
        <v>1160</v>
      </c>
      <c r="B509" s="58" t="s">
        <v>1812</v>
      </c>
      <c r="C509" s="56" t="s">
        <v>2937</v>
      </c>
      <c r="D509" s="96">
        <v>18.66</v>
      </c>
      <c r="E509" s="95">
        <v>0.06</v>
      </c>
      <c r="F509" s="137">
        <f t="shared" si="26"/>
        <v>42.463999999999999</v>
      </c>
      <c r="G509" s="18" t="s">
        <v>2938</v>
      </c>
      <c r="H509" s="19" t="s">
        <v>36</v>
      </c>
      <c r="I509" s="62" t="s">
        <v>1815</v>
      </c>
      <c r="J509" s="19" t="s">
        <v>37</v>
      </c>
      <c r="K509" s="21" t="s">
        <v>2934</v>
      </c>
      <c r="L509" s="60">
        <v>3500</v>
      </c>
    </row>
    <row r="510" spans="1:12" s="55" customFormat="1" ht="18" customHeight="1" x14ac:dyDescent="0.25">
      <c r="A510" s="14" t="s">
        <v>1160</v>
      </c>
      <c r="B510" s="58" t="s">
        <v>1812</v>
      </c>
      <c r="C510" s="56" t="s">
        <v>2939</v>
      </c>
      <c r="D510" s="96">
        <v>18.66</v>
      </c>
      <c r="E510" s="95">
        <v>0.06</v>
      </c>
      <c r="F510" s="137">
        <f t="shared" si="26"/>
        <v>42.463999999999999</v>
      </c>
      <c r="G510" s="18" t="s">
        <v>2940</v>
      </c>
      <c r="H510" s="19" t="s">
        <v>31</v>
      </c>
      <c r="I510" s="61" t="s">
        <v>1815</v>
      </c>
      <c r="J510" s="19" t="s">
        <v>32</v>
      </c>
      <c r="K510" s="21" t="s">
        <v>2934</v>
      </c>
      <c r="L510" s="60">
        <v>3500</v>
      </c>
    </row>
    <row r="511" spans="1:12" s="55" customFormat="1" ht="18" customHeight="1" x14ac:dyDescent="0.25">
      <c r="A511" s="14" t="s">
        <v>1160</v>
      </c>
      <c r="B511" s="58" t="s">
        <v>1812</v>
      </c>
      <c r="C511" s="56" t="s">
        <v>2941</v>
      </c>
      <c r="D511" s="96">
        <v>36.06</v>
      </c>
      <c r="E511" s="95">
        <v>0.06</v>
      </c>
      <c r="F511" s="137">
        <f>SUM(D511+E511)*1.2 + 35</f>
        <v>78.343999999999994</v>
      </c>
      <c r="G511" s="18" t="s">
        <v>2942</v>
      </c>
      <c r="H511" s="19" t="s">
        <v>21</v>
      </c>
      <c r="I511" s="63" t="s">
        <v>1815</v>
      </c>
      <c r="J511" s="19" t="s">
        <v>23</v>
      </c>
      <c r="K511" s="21" t="s">
        <v>2943</v>
      </c>
      <c r="L511" s="60">
        <v>17000</v>
      </c>
    </row>
    <row r="512" spans="1:12" s="55" customFormat="1" ht="18" customHeight="1" x14ac:dyDescent="0.25">
      <c r="A512" s="14" t="s">
        <v>1160</v>
      </c>
      <c r="B512" s="58" t="s">
        <v>1812</v>
      </c>
      <c r="C512" s="56" t="s">
        <v>2944</v>
      </c>
      <c r="D512" s="96">
        <v>31.11</v>
      </c>
      <c r="E512" s="95">
        <v>0.06</v>
      </c>
      <c r="F512" s="137">
        <f>SUM(D512+E512)*1.2 + 30</f>
        <v>67.403999999999996</v>
      </c>
      <c r="G512" s="18" t="s">
        <v>2945</v>
      </c>
      <c r="H512" s="19" t="s">
        <v>27</v>
      </c>
      <c r="I512" s="59" t="s">
        <v>1815</v>
      </c>
      <c r="J512" s="19" t="s">
        <v>28</v>
      </c>
      <c r="K512" s="21" t="s">
        <v>2946</v>
      </c>
      <c r="L512" s="60">
        <v>12500</v>
      </c>
    </row>
    <row r="513" spans="1:12" s="55" customFormat="1" ht="18" customHeight="1" x14ac:dyDescent="0.25">
      <c r="A513" s="14" t="s">
        <v>1160</v>
      </c>
      <c r="B513" s="58" t="s">
        <v>1812</v>
      </c>
      <c r="C513" s="56" t="s">
        <v>2947</v>
      </c>
      <c r="D513" s="96">
        <v>31.11</v>
      </c>
      <c r="E513" s="95">
        <v>0.06</v>
      </c>
      <c r="F513" s="137">
        <f t="shared" ref="F513:F514" si="32">SUM(D513+E513)*1.2 + 30</f>
        <v>67.403999999999996</v>
      </c>
      <c r="G513" s="18" t="s">
        <v>2948</v>
      </c>
      <c r="H513" s="19" t="s">
        <v>31</v>
      </c>
      <c r="I513" s="61" t="s">
        <v>1815</v>
      </c>
      <c r="J513" s="19" t="s">
        <v>32</v>
      </c>
      <c r="K513" s="21" t="s">
        <v>2946</v>
      </c>
      <c r="L513" s="60">
        <v>12500</v>
      </c>
    </row>
    <row r="514" spans="1:12" s="55" customFormat="1" ht="18" customHeight="1" x14ac:dyDescent="0.25">
      <c r="A514" s="14" t="s">
        <v>1160</v>
      </c>
      <c r="B514" s="58" t="s">
        <v>1812</v>
      </c>
      <c r="C514" s="56" t="s">
        <v>2949</v>
      </c>
      <c r="D514" s="96">
        <v>31.11</v>
      </c>
      <c r="E514" s="95">
        <v>0.06</v>
      </c>
      <c r="F514" s="137">
        <f t="shared" si="32"/>
        <v>67.403999999999996</v>
      </c>
      <c r="G514" s="18" t="s">
        <v>2950</v>
      </c>
      <c r="H514" s="19" t="s">
        <v>36</v>
      </c>
      <c r="I514" s="62" t="s">
        <v>1815</v>
      </c>
      <c r="J514" s="19" t="s">
        <v>37</v>
      </c>
      <c r="K514" s="21" t="s">
        <v>2946</v>
      </c>
      <c r="L514" s="60">
        <v>12500</v>
      </c>
    </row>
    <row r="515" spans="1:12" s="55" customFormat="1" ht="18" customHeight="1" x14ac:dyDescent="0.25">
      <c r="A515" s="14" t="s">
        <v>1160</v>
      </c>
      <c r="B515" s="58" t="s">
        <v>1812</v>
      </c>
      <c r="C515" s="56" t="s">
        <v>2951</v>
      </c>
      <c r="D515" s="96">
        <v>19.41</v>
      </c>
      <c r="E515" s="95">
        <v>0.06</v>
      </c>
      <c r="F515" s="137">
        <f t="shared" si="26"/>
        <v>43.363999999999997</v>
      </c>
      <c r="G515" s="18" t="s">
        <v>2952</v>
      </c>
      <c r="H515" s="19" t="s">
        <v>21</v>
      </c>
      <c r="I515" s="63" t="s">
        <v>1815</v>
      </c>
      <c r="J515" s="19" t="s">
        <v>23</v>
      </c>
      <c r="K515" s="21" t="s">
        <v>2953</v>
      </c>
      <c r="L515" s="60">
        <v>6000</v>
      </c>
    </row>
    <row r="516" spans="1:12" s="55" customFormat="1" ht="18" customHeight="1" x14ac:dyDescent="0.25">
      <c r="A516" s="14" t="s">
        <v>1160</v>
      </c>
      <c r="B516" s="58" t="s">
        <v>1812</v>
      </c>
      <c r="C516" s="56" t="s">
        <v>2954</v>
      </c>
      <c r="D516" s="96">
        <v>19.41</v>
      </c>
      <c r="E516" s="95">
        <v>0.06</v>
      </c>
      <c r="F516" s="137">
        <f t="shared" ref="F516:F578" si="33">SUM(D516+E516)*1.2 + 20</f>
        <v>43.363999999999997</v>
      </c>
      <c r="G516" s="18" t="s">
        <v>2955</v>
      </c>
      <c r="H516" s="19" t="s">
        <v>27</v>
      </c>
      <c r="I516" s="59" t="s">
        <v>1815</v>
      </c>
      <c r="J516" s="19" t="s">
        <v>28</v>
      </c>
      <c r="K516" s="21" t="s">
        <v>2953</v>
      </c>
      <c r="L516" s="60">
        <v>4000</v>
      </c>
    </row>
    <row r="517" spans="1:12" s="55" customFormat="1" ht="18" customHeight="1" x14ac:dyDescent="0.25">
      <c r="A517" s="14" t="s">
        <v>1160</v>
      </c>
      <c r="B517" s="58" t="s">
        <v>1812</v>
      </c>
      <c r="C517" s="56" t="s">
        <v>2956</v>
      </c>
      <c r="D517" s="96">
        <v>19.41</v>
      </c>
      <c r="E517" s="95">
        <v>0.06</v>
      </c>
      <c r="F517" s="137">
        <f t="shared" si="33"/>
        <v>43.363999999999997</v>
      </c>
      <c r="G517" s="18" t="s">
        <v>2957</v>
      </c>
      <c r="H517" s="19" t="s">
        <v>36</v>
      </c>
      <c r="I517" s="62" t="s">
        <v>1815</v>
      </c>
      <c r="J517" s="19" t="s">
        <v>37</v>
      </c>
      <c r="K517" s="21" t="s">
        <v>2953</v>
      </c>
      <c r="L517" s="60">
        <v>4000</v>
      </c>
    </row>
    <row r="518" spans="1:12" s="55" customFormat="1" ht="18" customHeight="1" x14ac:dyDescent="0.25">
      <c r="A518" s="14" t="s">
        <v>1160</v>
      </c>
      <c r="B518" s="58" t="s">
        <v>1812</v>
      </c>
      <c r="C518" s="56" t="s">
        <v>2958</v>
      </c>
      <c r="D518" s="96">
        <v>19.41</v>
      </c>
      <c r="E518" s="95">
        <v>0.06</v>
      </c>
      <c r="F518" s="137">
        <f t="shared" si="33"/>
        <v>43.363999999999997</v>
      </c>
      <c r="G518" s="18" t="s">
        <v>2959</v>
      </c>
      <c r="H518" s="19" t="s">
        <v>31</v>
      </c>
      <c r="I518" s="61" t="s">
        <v>1815</v>
      </c>
      <c r="J518" s="19" t="s">
        <v>32</v>
      </c>
      <c r="K518" s="21" t="s">
        <v>2953</v>
      </c>
      <c r="L518" s="60">
        <v>4000</v>
      </c>
    </row>
    <row r="519" spans="1:12" s="55" customFormat="1" ht="18" customHeight="1" x14ac:dyDescent="0.25">
      <c r="A519" s="14" t="s">
        <v>1160</v>
      </c>
      <c r="B519" s="58" t="s">
        <v>1812</v>
      </c>
      <c r="C519" s="56" t="s">
        <v>2960</v>
      </c>
      <c r="D519" s="96">
        <v>54.96</v>
      </c>
      <c r="E519" s="95">
        <v>0.06</v>
      </c>
      <c r="F519" s="137">
        <f>SUM(D519+E519)*1.2 + 50</f>
        <v>116.024</v>
      </c>
      <c r="G519" s="18" t="s">
        <v>2961</v>
      </c>
      <c r="H519" s="19" t="s">
        <v>21</v>
      </c>
      <c r="I519" s="63" t="s">
        <v>1815</v>
      </c>
      <c r="J519" s="19" t="s">
        <v>23</v>
      </c>
      <c r="K519" s="21" t="s">
        <v>2962</v>
      </c>
      <c r="L519" s="60">
        <v>13500</v>
      </c>
    </row>
    <row r="520" spans="1:12" s="55" customFormat="1" ht="18" customHeight="1" x14ac:dyDescent="0.25">
      <c r="A520" s="14" t="s">
        <v>1160</v>
      </c>
      <c r="B520" s="58" t="s">
        <v>1812</v>
      </c>
      <c r="C520" s="56" t="s">
        <v>2963</v>
      </c>
      <c r="D520" s="96">
        <v>54.96</v>
      </c>
      <c r="E520" s="95">
        <v>0.06</v>
      </c>
      <c r="F520" s="137">
        <f t="shared" ref="F520:F522" si="34">SUM(D520+E520)*1.2 + 50</f>
        <v>116.024</v>
      </c>
      <c r="G520" s="18" t="s">
        <v>2964</v>
      </c>
      <c r="H520" s="19" t="s">
        <v>27</v>
      </c>
      <c r="I520" s="59" t="s">
        <v>1815</v>
      </c>
      <c r="J520" s="19" t="s">
        <v>28</v>
      </c>
      <c r="K520" s="21" t="s">
        <v>2962</v>
      </c>
      <c r="L520" s="60">
        <v>15000</v>
      </c>
    </row>
    <row r="521" spans="1:12" s="55" customFormat="1" ht="18" customHeight="1" x14ac:dyDescent="0.25">
      <c r="A521" s="14" t="s">
        <v>1160</v>
      </c>
      <c r="B521" s="58" t="s">
        <v>1812</v>
      </c>
      <c r="C521" s="56" t="s">
        <v>2965</v>
      </c>
      <c r="D521" s="96">
        <v>54.96</v>
      </c>
      <c r="E521" s="95">
        <v>0.06</v>
      </c>
      <c r="F521" s="137">
        <f t="shared" si="34"/>
        <v>116.024</v>
      </c>
      <c r="G521" s="18" t="s">
        <v>2966</v>
      </c>
      <c r="H521" s="19" t="s">
        <v>31</v>
      </c>
      <c r="I521" s="61" t="s">
        <v>1815</v>
      </c>
      <c r="J521" s="19" t="s">
        <v>32</v>
      </c>
      <c r="K521" s="21" t="s">
        <v>2962</v>
      </c>
      <c r="L521" s="60">
        <v>15000</v>
      </c>
    </row>
    <row r="522" spans="1:12" s="55" customFormat="1" ht="18" customHeight="1" x14ac:dyDescent="0.25">
      <c r="A522" s="14" t="s">
        <v>1160</v>
      </c>
      <c r="B522" s="58" t="s">
        <v>1812</v>
      </c>
      <c r="C522" s="56" t="s">
        <v>2967</v>
      </c>
      <c r="D522" s="96">
        <v>54.96</v>
      </c>
      <c r="E522" s="95">
        <v>0.06</v>
      </c>
      <c r="F522" s="137">
        <f t="shared" si="34"/>
        <v>116.024</v>
      </c>
      <c r="G522" s="18" t="s">
        <v>2968</v>
      </c>
      <c r="H522" s="19" t="s">
        <v>36</v>
      </c>
      <c r="I522" s="62" t="s">
        <v>1815</v>
      </c>
      <c r="J522" s="19" t="s">
        <v>37</v>
      </c>
      <c r="K522" s="21" t="s">
        <v>2962</v>
      </c>
      <c r="L522" s="60">
        <v>15000</v>
      </c>
    </row>
    <row r="523" spans="1:12" s="55" customFormat="1" ht="18" customHeight="1" x14ac:dyDescent="0.25">
      <c r="A523" s="14" t="s">
        <v>1160</v>
      </c>
      <c r="B523" s="58" t="s">
        <v>1812</v>
      </c>
      <c r="C523" s="56" t="s">
        <v>2969</v>
      </c>
      <c r="D523" s="96">
        <v>47.67</v>
      </c>
      <c r="E523" s="95">
        <v>0.06</v>
      </c>
      <c r="F523" s="137">
        <f>SUM(D523+E523)*1.2 + 45</f>
        <v>102.27600000000001</v>
      </c>
      <c r="G523" s="18" t="s">
        <v>2970</v>
      </c>
      <c r="H523" s="19" t="s">
        <v>21</v>
      </c>
      <c r="I523" s="63" t="s">
        <v>1815</v>
      </c>
      <c r="J523" s="19" t="s">
        <v>23</v>
      </c>
      <c r="K523" s="21" t="s">
        <v>2971</v>
      </c>
      <c r="L523" s="60">
        <v>13500</v>
      </c>
    </row>
    <row r="524" spans="1:12" s="55" customFormat="1" ht="18" customHeight="1" x14ac:dyDescent="0.25">
      <c r="A524" s="14" t="s">
        <v>1160</v>
      </c>
      <c r="B524" s="58" t="s">
        <v>1812</v>
      </c>
      <c r="C524" s="56" t="s">
        <v>2972</v>
      </c>
      <c r="D524" s="96">
        <v>32.96</v>
      </c>
      <c r="E524" s="95">
        <v>0.06</v>
      </c>
      <c r="F524" s="137">
        <f>SUM(D524+E524)*1.2 + 30</f>
        <v>69.623999999999995</v>
      </c>
      <c r="G524" s="18" t="s">
        <v>2973</v>
      </c>
      <c r="H524" s="19" t="s">
        <v>27</v>
      </c>
      <c r="I524" s="59" t="s">
        <v>1815</v>
      </c>
      <c r="J524" s="19" t="s">
        <v>28</v>
      </c>
      <c r="K524" s="21" t="s">
        <v>2971</v>
      </c>
      <c r="L524" s="60">
        <v>16000</v>
      </c>
    </row>
    <row r="525" spans="1:12" s="55" customFormat="1" ht="18" customHeight="1" x14ac:dyDescent="0.25">
      <c r="A525" s="14" t="s">
        <v>1160</v>
      </c>
      <c r="B525" s="58" t="s">
        <v>1812</v>
      </c>
      <c r="C525" s="56" t="s">
        <v>2974</v>
      </c>
      <c r="D525" s="96">
        <v>29.669999999999998</v>
      </c>
      <c r="E525" s="95">
        <v>0.06</v>
      </c>
      <c r="F525" s="137">
        <f t="shared" ref="F525:F526" si="35">SUM(D525+E525)*1.2 + 30</f>
        <v>65.675999999999988</v>
      </c>
      <c r="G525" s="18" t="s">
        <v>2975</v>
      </c>
      <c r="H525" s="19" t="s">
        <v>31</v>
      </c>
      <c r="I525" s="61" t="s">
        <v>1815</v>
      </c>
      <c r="J525" s="19" t="s">
        <v>32</v>
      </c>
      <c r="K525" s="21" t="s">
        <v>2971</v>
      </c>
      <c r="L525" s="60">
        <v>16000</v>
      </c>
    </row>
    <row r="526" spans="1:12" s="55" customFormat="1" ht="18" customHeight="1" x14ac:dyDescent="0.25">
      <c r="A526" s="14" t="s">
        <v>1160</v>
      </c>
      <c r="B526" s="58" t="s">
        <v>1812</v>
      </c>
      <c r="C526" s="56" t="s">
        <v>2976</v>
      </c>
      <c r="D526" s="96">
        <v>32.96</v>
      </c>
      <c r="E526" s="95">
        <v>0.06</v>
      </c>
      <c r="F526" s="137">
        <f t="shared" si="35"/>
        <v>69.623999999999995</v>
      </c>
      <c r="G526" s="18" t="s">
        <v>2977</v>
      </c>
      <c r="H526" s="19" t="s">
        <v>36</v>
      </c>
      <c r="I526" s="62" t="s">
        <v>1815</v>
      </c>
      <c r="J526" s="19" t="s">
        <v>37</v>
      </c>
      <c r="K526" s="21" t="s">
        <v>2971</v>
      </c>
      <c r="L526" s="60">
        <v>16000</v>
      </c>
    </row>
    <row r="527" spans="1:12" s="55" customFormat="1" ht="18" customHeight="1" x14ac:dyDescent="0.25">
      <c r="A527" s="14" t="s">
        <v>1160</v>
      </c>
      <c r="B527" s="58" t="s">
        <v>1812</v>
      </c>
      <c r="C527" s="56" t="s">
        <v>2978</v>
      </c>
      <c r="D527" s="96">
        <v>13.47</v>
      </c>
      <c r="E527" s="95">
        <v>0.06</v>
      </c>
      <c r="F527" s="137">
        <f t="shared" si="33"/>
        <v>36.236000000000004</v>
      </c>
      <c r="G527" s="18" t="s">
        <v>2979</v>
      </c>
      <c r="H527" s="19" t="s">
        <v>21</v>
      </c>
      <c r="I527" s="63" t="s">
        <v>1815</v>
      </c>
      <c r="J527" s="19" t="s">
        <v>23</v>
      </c>
      <c r="K527" s="21" t="s">
        <v>2980</v>
      </c>
      <c r="L527" s="60">
        <v>6000</v>
      </c>
    </row>
    <row r="528" spans="1:12" s="55" customFormat="1" ht="18" customHeight="1" x14ac:dyDescent="0.25">
      <c r="A528" s="14" t="s">
        <v>1160</v>
      </c>
      <c r="B528" s="58" t="s">
        <v>1812</v>
      </c>
      <c r="C528" s="56" t="s">
        <v>2981</v>
      </c>
      <c r="D528" s="96">
        <v>16.959999999999997</v>
      </c>
      <c r="E528" s="95">
        <v>0.06</v>
      </c>
      <c r="F528" s="137">
        <f t="shared" si="33"/>
        <v>40.423999999999992</v>
      </c>
      <c r="G528" s="18" t="s">
        <v>2982</v>
      </c>
      <c r="H528" s="19" t="s">
        <v>21</v>
      </c>
      <c r="I528" s="63" t="s">
        <v>1815</v>
      </c>
      <c r="J528" s="19" t="s">
        <v>23</v>
      </c>
      <c r="K528" s="21" t="s">
        <v>2980</v>
      </c>
      <c r="L528" s="60">
        <v>12000</v>
      </c>
    </row>
    <row r="529" spans="1:12" s="55" customFormat="1" ht="18" customHeight="1" x14ac:dyDescent="0.25">
      <c r="A529" s="14" t="s">
        <v>1160</v>
      </c>
      <c r="B529" s="58" t="s">
        <v>1812</v>
      </c>
      <c r="C529" s="56" t="s">
        <v>2983</v>
      </c>
      <c r="D529" s="96">
        <v>32.46</v>
      </c>
      <c r="E529" s="95">
        <v>0.06</v>
      </c>
      <c r="F529" s="137">
        <f>SUM(D529+E529)*1.2 + 30</f>
        <v>69.024000000000001</v>
      </c>
      <c r="G529" s="18" t="s">
        <v>2984</v>
      </c>
      <c r="H529" s="19" t="s">
        <v>21</v>
      </c>
      <c r="I529" s="63" t="s">
        <v>1815</v>
      </c>
      <c r="J529" s="19" t="s">
        <v>23</v>
      </c>
      <c r="K529" s="21" t="s">
        <v>2985</v>
      </c>
      <c r="L529" s="60">
        <v>11500</v>
      </c>
    </row>
    <row r="530" spans="1:12" s="55" customFormat="1" ht="18" customHeight="1" x14ac:dyDescent="0.25">
      <c r="A530" s="14" t="s">
        <v>1160</v>
      </c>
      <c r="B530" s="58" t="s">
        <v>1812</v>
      </c>
      <c r="C530" s="56" t="s">
        <v>2986</v>
      </c>
      <c r="D530" s="96">
        <v>41.46</v>
      </c>
      <c r="E530" s="95">
        <v>0.06</v>
      </c>
      <c r="F530" s="137">
        <f>SUM(D530+E530)*1.2 + 40</f>
        <v>89.824000000000012</v>
      </c>
      <c r="G530" s="18" t="s">
        <v>2987</v>
      </c>
      <c r="H530" s="19" t="s">
        <v>27</v>
      </c>
      <c r="I530" s="59" t="s">
        <v>1815</v>
      </c>
      <c r="J530" s="19" t="s">
        <v>28</v>
      </c>
      <c r="K530" s="21" t="s">
        <v>2985</v>
      </c>
      <c r="L530" s="60">
        <v>16500</v>
      </c>
    </row>
    <row r="531" spans="1:12" s="55" customFormat="1" ht="18" customHeight="1" x14ac:dyDescent="0.25">
      <c r="A531" s="14" t="s">
        <v>1160</v>
      </c>
      <c r="B531" s="58" t="s">
        <v>1812</v>
      </c>
      <c r="C531" s="56" t="s">
        <v>2988</v>
      </c>
      <c r="D531" s="96">
        <v>41.46</v>
      </c>
      <c r="E531" s="95">
        <v>0.06</v>
      </c>
      <c r="F531" s="137">
        <f t="shared" ref="F531:F532" si="36">SUM(D531+E531)*1.2 + 40</f>
        <v>89.824000000000012</v>
      </c>
      <c r="G531" s="18" t="s">
        <v>2989</v>
      </c>
      <c r="H531" s="19" t="s">
        <v>31</v>
      </c>
      <c r="I531" s="61" t="s">
        <v>1815</v>
      </c>
      <c r="J531" s="19" t="s">
        <v>32</v>
      </c>
      <c r="K531" s="21" t="s">
        <v>2985</v>
      </c>
      <c r="L531" s="60">
        <v>16500</v>
      </c>
    </row>
    <row r="532" spans="1:12" s="55" customFormat="1" ht="18" customHeight="1" x14ac:dyDescent="0.25">
      <c r="A532" s="14" t="s">
        <v>1160</v>
      </c>
      <c r="B532" s="58" t="s">
        <v>1812</v>
      </c>
      <c r="C532" s="56" t="s">
        <v>2990</v>
      </c>
      <c r="D532" s="96">
        <v>41.46</v>
      </c>
      <c r="E532" s="95">
        <v>0.06</v>
      </c>
      <c r="F532" s="137">
        <f t="shared" si="36"/>
        <v>89.824000000000012</v>
      </c>
      <c r="G532" s="18" t="s">
        <v>2991</v>
      </c>
      <c r="H532" s="19" t="s">
        <v>36</v>
      </c>
      <c r="I532" s="62" t="s">
        <v>1815</v>
      </c>
      <c r="J532" s="19" t="s">
        <v>37</v>
      </c>
      <c r="K532" s="21" t="s">
        <v>2985</v>
      </c>
      <c r="L532" s="60">
        <v>16500</v>
      </c>
    </row>
    <row r="533" spans="1:12" s="55" customFormat="1" ht="18" customHeight="1" x14ac:dyDescent="0.25">
      <c r="A533" s="14" t="s">
        <v>1160</v>
      </c>
      <c r="B533" s="58" t="s">
        <v>1812</v>
      </c>
      <c r="C533" s="56" t="s">
        <v>2992</v>
      </c>
      <c r="D533" s="96">
        <v>36.96</v>
      </c>
      <c r="E533" s="95">
        <v>0.06</v>
      </c>
      <c r="F533" s="137">
        <f>SUM(D533+E533)*1.2 + 35</f>
        <v>79.424000000000007</v>
      </c>
      <c r="G533" s="18" t="s">
        <v>2993</v>
      </c>
      <c r="H533" s="19" t="s">
        <v>21</v>
      </c>
      <c r="I533" s="63" t="s">
        <v>1815</v>
      </c>
      <c r="J533" s="19" t="s">
        <v>23</v>
      </c>
      <c r="K533" s="21" t="s">
        <v>2994</v>
      </c>
      <c r="L533" s="60">
        <v>20500</v>
      </c>
    </row>
    <row r="534" spans="1:12" s="55" customFormat="1" ht="18" customHeight="1" x14ac:dyDescent="0.25">
      <c r="A534" s="14" t="s">
        <v>1160</v>
      </c>
      <c r="B534" s="58" t="s">
        <v>1812</v>
      </c>
      <c r="C534" s="56" t="s">
        <v>2995</v>
      </c>
      <c r="D534" s="96">
        <v>37.86</v>
      </c>
      <c r="E534" s="95">
        <v>0.06</v>
      </c>
      <c r="F534" s="137">
        <f t="shared" ref="F534:F536" si="37">SUM(D534+E534)*1.2 + 35</f>
        <v>80.503999999999991</v>
      </c>
      <c r="G534" s="18" t="s">
        <v>2996</v>
      </c>
      <c r="H534" s="19" t="s">
        <v>27</v>
      </c>
      <c r="I534" s="59" t="s">
        <v>1815</v>
      </c>
      <c r="J534" s="19" t="s">
        <v>28</v>
      </c>
      <c r="K534" s="21" t="s">
        <v>2994</v>
      </c>
      <c r="L534" s="60">
        <v>15000</v>
      </c>
    </row>
    <row r="535" spans="1:12" s="55" customFormat="1" ht="18" customHeight="1" x14ac:dyDescent="0.25">
      <c r="A535" s="14" t="s">
        <v>1160</v>
      </c>
      <c r="B535" s="58" t="s">
        <v>1812</v>
      </c>
      <c r="C535" s="56" t="s">
        <v>2997</v>
      </c>
      <c r="D535" s="96">
        <v>37.86</v>
      </c>
      <c r="E535" s="95">
        <v>0.06</v>
      </c>
      <c r="F535" s="137">
        <f t="shared" si="37"/>
        <v>80.503999999999991</v>
      </c>
      <c r="G535" s="18" t="s">
        <v>2998</v>
      </c>
      <c r="H535" s="19" t="s">
        <v>31</v>
      </c>
      <c r="I535" s="61" t="s">
        <v>1815</v>
      </c>
      <c r="J535" s="19" t="s">
        <v>32</v>
      </c>
      <c r="K535" s="21" t="s">
        <v>2994</v>
      </c>
      <c r="L535" s="60">
        <v>15000</v>
      </c>
    </row>
    <row r="536" spans="1:12" s="55" customFormat="1" ht="18" customHeight="1" x14ac:dyDescent="0.25">
      <c r="A536" s="14" t="s">
        <v>1160</v>
      </c>
      <c r="B536" s="58" t="s">
        <v>1812</v>
      </c>
      <c r="C536" s="56" t="s">
        <v>2999</v>
      </c>
      <c r="D536" s="96">
        <v>37.86</v>
      </c>
      <c r="E536" s="95">
        <v>0.06</v>
      </c>
      <c r="F536" s="137">
        <f t="shared" si="37"/>
        <v>80.503999999999991</v>
      </c>
      <c r="G536" s="18" t="s">
        <v>3000</v>
      </c>
      <c r="H536" s="19" t="s">
        <v>36</v>
      </c>
      <c r="I536" s="62" t="s">
        <v>1815</v>
      </c>
      <c r="J536" s="19" t="s">
        <v>37</v>
      </c>
      <c r="K536" s="21" t="s">
        <v>2994</v>
      </c>
      <c r="L536" s="60">
        <v>15000</v>
      </c>
    </row>
    <row r="537" spans="1:12" s="55" customFormat="1" ht="18" customHeight="1" x14ac:dyDescent="0.25">
      <c r="A537" s="14" t="s">
        <v>1160</v>
      </c>
      <c r="B537" s="58" t="s">
        <v>1812</v>
      </c>
      <c r="C537" s="56" t="s">
        <v>3001</v>
      </c>
      <c r="D537" s="96">
        <v>8.16</v>
      </c>
      <c r="E537" s="95">
        <v>0.06</v>
      </c>
      <c r="F537" s="137">
        <f t="shared" si="33"/>
        <v>29.864000000000001</v>
      </c>
      <c r="G537" s="18" t="s">
        <v>3002</v>
      </c>
      <c r="H537" s="19" t="s">
        <v>21</v>
      </c>
      <c r="I537" s="63" t="s">
        <v>1815</v>
      </c>
      <c r="J537" s="19" t="s">
        <v>23</v>
      </c>
      <c r="K537" s="21" t="s">
        <v>3003</v>
      </c>
      <c r="L537" s="60">
        <v>2500</v>
      </c>
    </row>
    <row r="538" spans="1:12" s="55" customFormat="1" ht="18" customHeight="1" x14ac:dyDescent="0.25">
      <c r="A538" s="14" t="s">
        <v>1160</v>
      </c>
      <c r="B538" s="58" t="s">
        <v>1812</v>
      </c>
      <c r="C538" s="56" t="s">
        <v>3004</v>
      </c>
      <c r="D538" s="96">
        <v>8.9700000000000006</v>
      </c>
      <c r="E538" s="95">
        <v>0.06</v>
      </c>
      <c r="F538" s="137">
        <f t="shared" si="33"/>
        <v>30.835999999999999</v>
      </c>
      <c r="G538" s="18" t="s">
        <v>3005</v>
      </c>
      <c r="H538" s="19" t="s">
        <v>21</v>
      </c>
      <c r="I538" s="63" t="s">
        <v>1815</v>
      </c>
      <c r="J538" s="19" t="s">
        <v>23</v>
      </c>
      <c r="K538" s="21" t="s">
        <v>3003</v>
      </c>
      <c r="L538" s="60">
        <v>3500</v>
      </c>
    </row>
    <row r="539" spans="1:12" s="55" customFormat="1" ht="18" customHeight="1" x14ac:dyDescent="0.25">
      <c r="A539" s="14" t="s">
        <v>1160</v>
      </c>
      <c r="B539" s="58" t="s">
        <v>1812</v>
      </c>
      <c r="C539" s="56" t="s">
        <v>3006</v>
      </c>
      <c r="D539" s="96">
        <v>21.959999999999997</v>
      </c>
      <c r="E539" s="95">
        <v>0.06</v>
      </c>
      <c r="F539" s="137">
        <f t="shared" si="33"/>
        <v>46.423999999999992</v>
      </c>
      <c r="G539" s="18" t="s">
        <v>3007</v>
      </c>
      <c r="H539" s="19" t="s">
        <v>21</v>
      </c>
      <c r="I539" s="63" t="s">
        <v>1815</v>
      </c>
      <c r="J539" s="19" t="s">
        <v>23</v>
      </c>
      <c r="K539" s="21" t="s">
        <v>3008</v>
      </c>
      <c r="L539" s="60">
        <v>12000</v>
      </c>
    </row>
    <row r="540" spans="1:12" s="55" customFormat="1" ht="18" customHeight="1" x14ac:dyDescent="0.25">
      <c r="A540" s="14" t="s">
        <v>1160</v>
      </c>
      <c r="B540" s="58" t="s">
        <v>1812</v>
      </c>
      <c r="C540" s="56" t="s">
        <v>3009</v>
      </c>
      <c r="D540" s="96">
        <v>14.370000000000001</v>
      </c>
      <c r="E540" s="95">
        <v>0.06</v>
      </c>
      <c r="F540" s="137">
        <f t="shared" si="33"/>
        <v>37.316000000000003</v>
      </c>
      <c r="G540" s="18" t="s">
        <v>3010</v>
      </c>
      <c r="H540" s="19" t="s">
        <v>21</v>
      </c>
      <c r="I540" s="63" t="s">
        <v>1815</v>
      </c>
      <c r="J540" s="19" t="s">
        <v>23</v>
      </c>
      <c r="K540" s="21" t="s">
        <v>3011</v>
      </c>
      <c r="L540" s="60">
        <v>6500</v>
      </c>
    </row>
    <row r="541" spans="1:12" s="55" customFormat="1" ht="18" customHeight="1" x14ac:dyDescent="0.25">
      <c r="A541" s="14" t="s">
        <v>1160</v>
      </c>
      <c r="B541" s="58" t="s">
        <v>1812</v>
      </c>
      <c r="C541" s="56" t="s">
        <v>3012</v>
      </c>
      <c r="D541" s="96">
        <v>17.959999999999997</v>
      </c>
      <c r="E541" s="95">
        <v>0.06</v>
      </c>
      <c r="F541" s="137">
        <f t="shared" si="33"/>
        <v>41.623999999999995</v>
      </c>
      <c r="G541" s="18" t="s">
        <v>3013</v>
      </c>
      <c r="H541" s="19" t="s">
        <v>21</v>
      </c>
      <c r="I541" s="63" t="s">
        <v>1815</v>
      </c>
      <c r="J541" s="19" t="s">
        <v>23</v>
      </c>
      <c r="K541" s="21" t="s">
        <v>3011</v>
      </c>
      <c r="L541" s="60">
        <v>13000</v>
      </c>
    </row>
    <row r="542" spans="1:12" s="55" customFormat="1" ht="18" customHeight="1" x14ac:dyDescent="0.25">
      <c r="A542" s="14" t="s">
        <v>1160</v>
      </c>
      <c r="B542" s="58" t="s">
        <v>1812</v>
      </c>
      <c r="C542" s="56" t="s">
        <v>3014</v>
      </c>
      <c r="D542" s="96">
        <v>31.56</v>
      </c>
      <c r="E542" s="95">
        <v>0.06</v>
      </c>
      <c r="F542" s="137">
        <f>SUM(D542+E542)*1.2 + 30</f>
        <v>67.943999999999988</v>
      </c>
      <c r="G542" s="18" t="s">
        <v>3015</v>
      </c>
      <c r="H542" s="19" t="s">
        <v>21</v>
      </c>
      <c r="I542" s="63" t="s">
        <v>1815</v>
      </c>
      <c r="J542" s="19" t="s">
        <v>23</v>
      </c>
      <c r="K542" s="21" t="s">
        <v>3016</v>
      </c>
      <c r="L542" s="60">
        <v>15000</v>
      </c>
    </row>
    <row r="543" spans="1:12" s="55" customFormat="1" ht="18" customHeight="1" x14ac:dyDescent="0.25">
      <c r="A543" s="14" t="s">
        <v>1160</v>
      </c>
      <c r="B543" s="58" t="s">
        <v>1812</v>
      </c>
      <c r="C543" s="56" t="s">
        <v>3017</v>
      </c>
      <c r="D543" s="96">
        <v>19.86</v>
      </c>
      <c r="E543" s="95">
        <v>0.06</v>
      </c>
      <c r="F543" s="137">
        <f t="shared" si="33"/>
        <v>43.903999999999996</v>
      </c>
      <c r="G543" s="18" t="s">
        <v>3018</v>
      </c>
      <c r="H543" s="19" t="s">
        <v>27</v>
      </c>
      <c r="I543" s="59" t="s">
        <v>1815</v>
      </c>
      <c r="J543" s="19" t="s">
        <v>28</v>
      </c>
      <c r="K543" s="21" t="s">
        <v>3019</v>
      </c>
      <c r="L543" s="60">
        <v>6000</v>
      </c>
    </row>
    <row r="544" spans="1:12" s="55" customFormat="1" ht="18" customHeight="1" x14ac:dyDescent="0.25">
      <c r="A544" s="14" t="s">
        <v>1160</v>
      </c>
      <c r="B544" s="58" t="s">
        <v>1812</v>
      </c>
      <c r="C544" s="56" t="s">
        <v>3020</v>
      </c>
      <c r="D544" s="96">
        <v>19.86</v>
      </c>
      <c r="E544" s="95">
        <v>0.06</v>
      </c>
      <c r="F544" s="137">
        <f t="shared" si="33"/>
        <v>43.903999999999996</v>
      </c>
      <c r="G544" s="18" t="s">
        <v>3021</v>
      </c>
      <c r="H544" s="19" t="s">
        <v>36</v>
      </c>
      <c r="I544" s="62" t="s">
        <v>1815</v>
      </c>
      <c r="J544" s="19" t="s">
        <v>37</v>
      </c>
      <c r="K544" s="21" t="s">
        <v>3019</v>
      </c>
      <c r="L544" s="60">
        <v>6000</v>
      </c>
    </row>
    <row r="545" spans="1:12" s="55" customFormat="1" ht="18" customHeight="1" x14ac:dyDescent="0.25">
      <c r="A545" s="14" t="s">
        <v>1160</v>
      </c>
      <c r="B545" s="58" t="s">
        <v>1812</v>
      </c>
      <c r="C545" s="56" t="s">
        <v>3022</v>
      </c>
      <c r="D545" s="96">
        <v>19.86</v>
      </c>
      <c r="E545" s="95">
        <v>0.06</v>
      </c>
      <c r="F545" s="137">
        <f t="shared" si="33"/>
        <v>43.903999999999996</v>
      </c>
      <c r="G545" s="18" t="s">
        <v>3023</v>
      </c>
      <c r="H545" s="19" t="s">
        <v>31</v>
      </c>
      <c r="I545" s="61" t="s">
        <v>1815</v>
      </c>
      <c r="J545" s="19" t="s">
        <v>32</v>
      </c>
      <c r="K545" s="21" t="s">
        <v>3019</v>
      </c>
      <c r="L545" s="60">
        <v>6000</v>
      </c>
    </row>
    <row r="546" spans="1:12" s="55" customFormat="1" ht="18" customHeight="1" x14ac:dyDescent="0.25">
      <c r="A546" s="14" t="s">
        <v>1160</v>
      </c>
      <c r="B546" s="58" t="s">
        <v>1812</v>
      </c>
      <c r="C546" s="56" t="s">
        <v>3024</v>
      </c>
      <c r="D546" s="96">
        <v>29.669999999999998</v>
      </c>
      <c r="E546" s="95">
        <v>0.06</v>
      </c>
      <c r="F546" s="137">
        <f>SUM(D546+E546)*1.2 + 25</f>
        <v>60.675999999999995</v>
      </c>
      <c r="G546" s="18" t="s">
        <v>3025</v>
      </c>
      <c r="H546" s="19" t="s">
        <v>21</v>
      </c>
      <c r="I546" s="63" t="s">
        <v>1815</v>
      </c>
      <c r="J546" s="19" t="s">
        <v>23</v>
      </c>
      <c r="K546" s="21" t="s">
        <v>3026</v>
      </c>
      <c r="L546" s="60">
        <v>13000</v>
      </c>
    </row>
    <row r="547" spans="1:12" s="55" customFormat="1" ht="18" customHeight="1" x14ac:dyDescent="0.25">
      <c r="A547" s="14" t="s">
        <v>1160</v>
      </c>
      <c r="B547" s="58" t="s">
        <v>1812</v>
      </c>
      <c r="C547" s="56" t="s">
        <v>3027</v>
      </c>
      <c r="D547" s="96">
        <v>29.669999999999998</v>
      </c>
      <c r="E547" s="95">
        <v>0.06</v>
      </c>
      <c r="F547" s="137">
        <f t="shared" ref="F547:F549" si="38">SUM(D547+E547)*1.2 + 25</f>
        <v>60.675999999999995</v>
      </c>
      <c r="G547" s="18" t="s">
        <v>3028</v>
      </c>
      <c r="H547" s="19" t="s">
        <v>27</v>
      </c>
      <c r="I547" s="59" t="s">
        <v>1815</v>
      </c>
      <c r="J547" s="19" t="s">
        <v>28</v>
      </c>
      <c r="K547" s="21" t="s">
        <v>3026</v>
      </c>
      <c r="L547" s="64">
        <v>8000</v>
      </c>
    </row>
    <row r="548" spans="1:12" s="55" customFormat="1" ht="18" customHeight="1" x14ac:dyDescent="0.25">
      <c r="A548" s="14" t="s">
        <v>1160</v>
      </c>
      <c r="B548" s="58" t="s">
        <v>1812</v>
      </c>
      <c r="C548" s="56" t="s">
        <v>3029</v>
      </c>
      <c r="D548" s="96">
        <v>29.669999999999998</v>
      </c>
      <c r="E548" s="95">
        <v>0.06</v>
      </c>
      <c r="F548" s="137">
        <f t="shared" si="38"/>
        <v>60.675999999999995</v>
      </c>
      <c r="G548" s="18" t="s">
        <v>3030</v>
      </c>
      <c r="H548" s="19" t="s">
        <v>36</v>
      </c>
      <c r="I548" s="62" t="s">
        <v>1815</v>
      </c>
      <c r="J548" s="19" t="s">
        <v>37</v>
      </c>
      <c r="K548" s="21" t="s">
        <v>3026</v>
      </c>
      <c r="L548" s="64">
        <v>8000</v>
      </c>
    </row>
    <row r="549" spans="1:12" s="55" customFormat="1" ht="18" customHeight="1" x14ac:dyDescent="0.25">
      <c r="A549" s="14" t="s">
        <v>1160</v>
      </c>
      <c r="B549" s="58" t="s">
        <v>1812</v>
      </c>
      <c r="C549" s="56" t="s">
        <v>3031</v>
      </c>
      <c r="D549" s="96">
        <v>29.669999999999998</v>
      </c>
      <c r="E549" s="95">
        <v>0.06</v>
      </c>
      <c r="F549" s="137">
        <f t="shared" si="38"/>
        <v>60.675999999999995</v>
      </c>
      <c r="G549" s="18" t="s">
        <v>3032</v>
      </c>
      <c r="H549" s="19" t="s">
        <v>31</v>
      </c>
      <c r="I549" s="61" t="s">
        <v>1815</v>
      </c>
      <c r="J549" s="19" t="s">
        <v>32</v>
      </c>
      <c r="K549" s="21" t="s">
        <v>3026</v>
      </c>
      <c r="L549" s="64">
        <v>8000</v>
      </c>
    </row>
    <row r="550" spans="1:12" s="55" customFormat="1" ht="18" customHeight="1" x14ac:dyDescent="0.25">
      <c r="A550" s="14" t="s">
        <v>1160</v>
      </c>
      <c r="B550" s="58" t="s">
        <v>1812</v>
      </c>
      <c r="C550" s="56" t="s">
        <v>3033</v>
      </c>
      <c r="D550" s="96">
        <v>17.97</v>
      </c>
      <c r="E550" s="95">
        <v>0.06</v>
      </c>
      <c r="F550" s="137">
        <f t="shared" si="33"/>
        <v>41.635999999999996</v>
      </c>
      <c r="G550" s="18" t="s">
        <v>3034</v>
      </c>
      <c r="H550" s="19" t="s">
        <v>21</v>
      </c>
      <c r="I550" s="63" t="s">
        <v>1815</v>
      </c>
      <c r="J550" s="19" t="s">
        <v>23</v>
      </c>
      <c r="K550" s="21" t="s">
        <v>3035</v>
      </c>
      <c r="L550" s="60">
        <v>10000</v>
      </c>
    </row>
    <row r="551" spans="1:12" s="55" customFormat="1" ht="18" customHeight="1" x14ac:dyDescent="0.25">
      <c r="A551" s="14" t="s">
        <v>1160</v>
      </c>
      <c r="B551" s="58" t="s">
        <v>1812</v>
      </c>
      <c r="C551" s="56" t="s">
        <v>3036</v>
      </c>
      <c r="D551" s="96">
        <v>17.16</v>
      </c>
      <c r="E551" s="95">
        <v>0.06</v>
      </c>
      <c r="F551" s="137">
        <f t="shared" si="33"/>
        <v>40.664000000000001</v>
      </c>
      <c r="G551" s="18" t="s">
        <v>3037</v>
      </c>
      <c r="H551" s="19" t="s">
        <v>21</v>
      </c>
      <c r="I551" s="63" t="s">
        <v>1815</v>
      </c>
      <c r="J551" s="19" t="s">
        <v>23</v>
      </c>
      <c r="K551" s="21" t="s">
        <v>3038</v>
      </c>
      <c r="L551" s="60">
        <v>10500</v>
      </c>
    </row>
    <row r="552" spans="1:12" s="55" customFormat="1" ht="18" customHeight="1" x14ac:dyDescent="0.25">
      <c r="A552" s="14" t="s">
        <v>1160</v>
      </c>
      <c r="B552" s="58" t="s">
        <v>1812</v>
      </c>
      <c r="C552" s="56" t="s">
        <v>3039</v>
      </c>
      <c r="D552" s="96">
        <v>20.49</v>
      </c>
      <c r="E552" s="95">
        <v>0.06</v>
      </c>
      <c r="F552" s="137">
        <f t="shared" si="33"/>
        <v>44.66</v>
      </c>
      <c r="G552" s="18" t="s">
        <v>3040</v>
      </c>
      <c r="H552" s="19" t="s">
        <v>21</v>
      </c>
      <c r="I552" s="63" t="s">
        <v>1815</v>
      </c>
      <c r="J552" s="19" t="s">
        <v>23</v>
      </c>
      <c r="K552" s="21" t="s">
        <v>3041</v>
      </c>
      <c r="L552" s="60">
        <v>25000</v>
      </c>
    </row>
    <row r="553" spans="1:12" s="55" customFormat="1" ht="18" customHeight="1" x14ac:dyDescent="0.25">
      <c r="A553" s="14" t="s">
        <v>1160</v>
      </c>
      <c r="B553" s="58" t="s">
        <v>1812</v>
      </c>
      <c r="C553" s="56" t="s">
        <v>3042</v>
      </c>
      <c r="D553" s="96">
        <v>76.56</v>
      </c>
      <c r="E553" s="95">
        <v>0.06</v>
      </c>
      <c r="F553" s="137">
        <f>SUM(D553+E553)*1.2 + 75</f>
        <v>166.94400000000002</v>
      </c>
      <c r="G553" s="18" t="s">
        <v>3037</v>
      </c>
      <c r="H553" s="19" t="s">
        <v>2662</v>
      </c>
      <c r="I553" s="63" t="s">
        <v>1815</v>
      </c>
      <c r="J553" s="19" t="s">
        <v>23</v>
      </c>
      <c r="K553" s="21" t="s">
        <v>3038</v>
      </c>
      <c r="L553" s="60">
        <v>10500</v>
      </c>
    </row>
    <row r="554" spans="1:12" s="55" customFormat="1" ht="18" customHeight="1" x14ac:dyDescent="0.25">
      <c r="A554" s="14" t="s">
        <v>1160</v>
      </c>
      <c r="B554" s="58" t="s">
        <v>1812</v>
      </c>
      <c r="C554" s="56" t="s">
        <v>3043</v>
      </c>
      <c r="D554" s="96">
        <v>49.36</v>
      </c>
      <c r="E554" s="95">
        <v>0.06</v>
      </c>
      <c r="F554" s="137">
        <f>SUM(D554+E554)*1.2 + 45</f>
        <v>104.304</v>
      </c>
      <c r="G554" s="18" t="s">
        <v>3044</v>
      </c>
      <c r="H554" s="19" t="s">
        <v>21</v>
      </c>
      <c r="I554" s="63" t="s">
        <v>1815</v>
      </c>
      <c r="J554" s="19" t="s">
        <v>23</v>
      </c>
      <c r="K554" s="21" t="s">
        <v>3045</v>
      </c>
      <c r="L554" s="60">
        <v>16500</v>
      </c>
    </row>
    <row r="555" spans="1:12" s="55" customFormat="1" ht="18" customHeight="1" x14ac:dyDescent="0.25">
      <c r="A555" s="14" t="s">
        <v>1160</v>
      </c>
      <c r="B555" s="58" t="s">
        <v>1812</v>
      </c>
      <c r="C555" s="56" t="s">
        <v>3046</v>
      </c>
      <c r="D555" s="96">
        <v>29.669999999999998</v>
      </c>
      <c r="E555" s="95">
        <v>0.06</v>
      </c>
      <c r="F555" s="137">
        <f>SUM(D555+E555)*1.2 + 25</f>
        <v>60.675999999999995</v>
      </c>
      <c r="G555" s="18" t="s">
        <v>3047</v>
      </c>
      <c r="H555" s="19" t="s">
        <v>27</v>
      </c>
      <c r="I555" s="59" t="s">
        <v>1815</v>
      </c>
      <c r="J555" s="19" t="s">
        <v>28</v>
      </c>
      <c r="K555" s="21" t="s">
        <v>3048</v>
      </c>
      <c r="L555" s="60">
        <v>21000</v>
      </c>
    </row>
    <row r="556" spans="1:12" s="55" customFormat="1" ht="18" customHeight="1" x14ac:dyDescent="0.25">
      <c r="A556" s="14" t="s">
        <v>1160</v>
      </c>
      <c r="B556" s="58" t="s">
        <v>1812</v>
      </c>
      <c r="C556" s="56" t="s">
        <v>3049</v>
      </c>
      <c r="D556" s="96">
        <v>29.669999999999998</v>
      </c>
      <c r="E556" s="95">
        <v>0.06</v>
      </c>
      <c r="F556" s="137">
        <f t="shared" ref="F556:F557" si="39">SUM(D556+E556)*1.2 + 25</f>
        <v>60.675999999999995</v>
      </c>
      <c r="G556" s="18" t="s">
        <v>3050</v>
      </c>
      <c r="H556" s="19" t="s">
        <v>31</v>
      </c>
      <c r="I556" s="61" t="s">
        <v>1815</v>
      </c>
      <c r="J556" s="19" t="s">
        <v>32</v>
      </c>
      <c r="K556" s="21" t="s">
        <v>3048</v>
      </c>
      <c r="L556" s="60">
        <v>21000</v>
      </c>
    </row>
    <row r="557" spans="1:12" s="55" customFormat="1" ht="18" customHeight="1" x14ac:dyDescent="0.25">
      <c r="A557" s="14" t="s">
        <v>1160</v>
      </c>
      <c r="B557" s="58" t="s">
        <v>1812</v>
      </c>
      <c r="C557" s="56" t="s">
        <v>3051</v>
      </c>
      <c r="D557" s="96">
        <v>29.669999999999998</v>
      </c>
      <c r="E557" s="95">
        <v>0.06</v>
      </c>
      <c r="F557" s="137">
        <f t="shared" si="39"/>
        <v>60.675999999999995</v>
      </c>
      <c r="G557" s="18" t="s">
        <v>3052</v>
      </c>
      <c r="H557" s="19" t="s">
        <v>36</v>
      </c>
      <c r="I557" s="62" t="s">
        <v>1815</v>
      </c>
      <c r="J557" s="19" t="s">
        <v>37</v>
      </c>
      <c r="K557" s="21" t="s">
        <v>3048</v>
      </c>
      <c r="L557" s="60">
        <v>21000</v>
      </c>
    </row>
    <row r="558" spans="1:12" s="55" customFormat="1" ht="18" customHeight="1" x14ac:dyDescent="0.25">
      <c r="A558" s="14" t="s">
        <v>1160</v>
      </c>
      <c r="B558" s="58" t="s">
        <v>1812</v>
      </c>
      <c r="C558" s="56" t="s">
        <v>3053</v>
      </c>
      <c r="D558" s="96">
        <v>41.46</v>
      </c>
      <c r="E558" s="95">
        <v>0.06</v>
      </c>
      <c r="F558" s="137">
        <f>SUM(D558+E558)*1.2 + 40</f>
        <v>89.824000000000012</v>
      </c>
      <c r="G558" s="18" t="s">
        <v>3054</v>
      </c>
      <c r="H558" s="19" t="s">
        <v>21</v>
      </c>
      <c r="I558" s="63" t="s">
        <v>1815</v>
      </c>
      <c r="J558" s="19" t="s">
        <v>23</v>
      </c>
      <c r="K558" s="21" t="s">
        <v>3055</v>
      </c>
      <c r="L558" s="60">
        <v>19500</v>
      </c>
    </row>
    <row r="559" spans="1:12" s="55" customFormat="1" ht="18" customHeight="1" x14ac:dyDescent="0.25">
      <c r="A559" s="14" t="s">
        <v>1160</v>
      </c>
      <c r="B559" s="58" t="s">
        <v>1819</v>
      </c>
      <c r="C559" s="56" t="s">
        <v>3056</v>
      </c>
      <c r="D559" s="96">
        <v>52.06</v>
      </c>
      <c r="E559" s="95">
        <v>0.06</v>
      </c>
      <c r="F559" s="137">
        <f>SUM(D559+E559)*1.2 + 50</f>
        <v>112.54400000000001</v>
      </c>
      <c r="G559" s="18" t="s">
        <v>3057</v>
      </c>
      <c r="H559" s="19" t="s">
        <v>21</v>
      </c>
      <c r="I559" s="63" t="s">
        <v>1815</v>
      </c>
      <c r="J559" s="19" t="s">
        <v>23</v>
      </c>
      <c r="K559" s="21" t="s">
        <v>3058</v>
      </c>
      <c r="L559" s="60">
        <v>35000</v>
      </c>
    </row>
    <row r="560" spans="1:12" s="55" customFormat="1" ht="18" customHeight="1" x14ac:dyDescent="0.25">
      <c r="A560" s="14" t="s">
        <v>1160</v>
      </c>
      <c r="B560" s="58" t="s">
        <v>1819</v>
      </c>
      <c r="C560" s="56" t="s">
        <v>3059</v>
      </c>
      <c r="D560" s="96">
        <v>46.86</v>
      </c>
      <c r="E560" s="95">
        <v>0.06</v>
      </c>
      <c r="F560" s="137">
        <f t="shared" ref="F560:F561" si="40">SUM(D560+E560)*1.2 + 50</f>
        <v>106.304</v>
      </c>
      <c r="G560" s="18" t="s">
        <v>3060</v>
      </c>
      <c r="H560" s="19" t="s">
        <v>31</v>
      </c>
      <c r="I560" s="61" t="s">
        <v>1815</v>
      </c>
      <c r="J560" s="19" t="s">
        <v>32</v>
      </c>
      <c r="K560" s="21" t="s">
        <v>3061</v>
      </c>
      <c r="L560" s="60">
        <v>35000</v>
      </c>
    </row>
    <row r="561" spans="1:12" s="55" customFormat="1" ht="18" customHeight="1" x14ac:dyDescent="0.25">
      <c r="A561" s="14" t="s">
        <v>1160</v>
      </c>
      <c r="B561" s="58" t="s">
        <v>1819</v>
      </c>
      <c r="C561" s="56" t="s">
        <v>3062</v>
      </c>
      <c r="D561" s="96">
        <v>52.06</v>
      </c>
      <c r="E561" s="95">
        <v>0.06</v>
      </c>
      <c r="F561" s="137">
        <f t="shared" si="40"/>
        <v>112.54400000000001</v>
      </c>
      <c r="G561" s="18" t="s">
        <v>3063</v>
      </c>
      <c r="H561" s="19" t="s">
        <v>36</v>
      </c>
      <c r="I561" s="62" t="s">
        <v>1815</v>
      </c>
      <c r="J561" s="19" t="s">
        <v>37</v>
      </c>
      <c r="K561" s="21" t="s">
        <v>3061</v>
      </c>
      <c r="L561" s="60">
        <v>35000</v>
      </c>
    </row>
    <row r="562" spans="1:12" s="55" customFormat="1" ht="18" customHeight="1" x14ac:dyDescent="0.25">
      <c r="A562" s="14" t="s">
        <v>1160</v>
      </c>
      <c r="B562" s="58" t="s">
        <v>1812</v>
      </c>
      <c r="C562" s="56" t="s">
        <v>3064</v>
      </c>
      <c r="D562" s="96">
        <v>26.16</v>
      </c>
      <c r="E562" s="95">
        <v>0.06</v>
      </c>
      <c r="F562" s="137">
        <f t="shared" si="33"/>
        <v>51.463999999999999</v>
      </c>
      <c r="G562" s="18" t="s">
        <v>3065</v>
      </c>
      <c r="H562" s="19" t="s">
        <v>21</v>
      </c>
      <c r="I562" s="63" t="s">
        <v>1815</v>
      </c>
      <c r="J562" s="19" t="s">
        <v>23</v>
      </c>
      <c r="K562" s="21" t="s">
        <v>3066</v>
      </c>
      <c r="L562" s="60">
        <v>29000</v>
      </c>
    </row>
    <row r="563" spans="1:12" s="55" customFormat="1" ht="18" customHeight="1" x14ac:dyDescent="0.25">
      <c r="A563" s="14" t="s">
        <v>1160</v>
      </c>
      <c r="B563" s="58" t="s">
        <v>1812</v>
      </c>
      <c r="C563" s="56" t="s">
        <v>3067</v>
      </c>
      <c r="D563" s="96">
        <v>29.759999999999998</v>
      </c>
      <c r="E563" s="95">
        <v>0.06</v>
      </c>
      <c r="F563" s="137">
        <f>SUM(D563+E563)*1.2 + 25</f>
        <v>60.783999999999992</v>
      </c>
      <c r="G563" s="18" t="s">
        <v>3068</v>
      </c>
      <c r="H563" s="19" t="s">
        <v>27</v>
      </c>
      <c r="I563" s="59" t="s">
        <v>1815</v>
      </c>
      <c r="J563" s="19" t="s">
        <v>28</v>
      </c>
      <c r="K563" s="21" t="s">
        <v>3066</v>
      </c>
      <c r="L563" s="60">
        <v>31500</v>
      </c>
    </row>
    <row r="564" spans="1:12" s="55" customFormat="1" ht="18" customHeight="1" x14ac:dyDescent="0.25">
      <c r="A564" s="14" t="s">
        <v>1160</v>
      </c>
      <c r="B564" s="58" t="s">
        <v>1812</v>
      </c>
      <c r="C564" s="56" t="s">
        <v>3069</v>
      </c>
      <c r="D564" s="96">
        <v>29.759999999999998</v>
      </c>
      <c r="E564" s="95">
        <v>0.06</v>
      </c>
      <c r="F564" s="137">
        <f t="shared" ref="F564:F565" si="41">SUM(D564+E564)*1.2 + 25</f>
        <v>60.783999999999992</v>
      </c>
      <c r="G564" s="18" t="s">
        <v>3070</v>
      </c>
      <c r="H564" s="19" t="s">
        <v>31</v>
      </c>
      <c r="I564" s="61" t="s">
        <v>1815</v>
      </c>
      <c r="J564" s="19" t="s">
        <v>32</v>
      </c>
      <c r="K564" s="21" t="s">
        <v>3066</v>
      </c>
      <c r="L564" s="60">
        <v>31500</v>
      </c>
    </row>
    <row r="565" spans="1:12" s="55" customFormat="1" ht="18" customHeight="1" x14ac:dyDescent="0.25">
      <c r="A565" s="14" t="s">
        <v>1160</v>
      </c>
      <c r="B565" s="58" t="s">
        <v>1812</v>
      </c>
      <c r="C565" s="56" t="s">
        <v>3071</v>
      </c>
      <c r="D565" s="96">
        <v>29.759999999999998</v>
      </c>
      <c r="E565" s="95">
        <v>0.06</v>
      </c>
      <c r="F565" s="137">
        <f t="shared" si="41"/>
        <v>60.783999999999992</v>
      </c>
      <c r="G565" s="18" t="s">
        <v>3072</v>
      </c>
      <c r="H565" s="19" t="s">
        <v>36</v>
      </c>
      <c r="I565" s="62" t="s">
        <v>1815</v>
      </c>
      <c r="J565" s="19" t="s">
        <v>37</v>
      </c>
      <c r="K565" s="21" t="s">
        <v>3066</v>
      </c>
      <c r="L565" s="60">
        <v>31500</v>
      </c>
    </row>
    <row r="566" spans="1:12" s="55" customFormat="1" ht="18" customHeight="1" x14ac:dyDescent="0.25">
      <c r="A566" s="14" t="s">
        <v>1160</v>
      </c>
      <c r="B566" s="58" t="s">
        <v>1812</v>
      </c>
      <c r="C566" s="56" t="s">
        <v>3073</v>
      </c>
      <c r="D566" s="96">
        <v>42.72</v>
      </c>
      <c r="E566" s="95">
        <v>0.06</v>
      </c>
      <c r="F566" s="137">
        <f>SUM(D566+E566)*1.2 + 40</f>
        <v>91.335999999999999</v>
      </c>
      <c r="G566" s="18" t="s">
        <v>3074</v>
      </c>
      <c r="H566" s="19" t="s">
        <v>21</v>
      </c>
      <c r="I566" s="63" t="s">
        <v>1815</v>
      </c>
      <c r="J566" s="19" t="s">
        <v>23</v>
      </c>
      <c r="K566" s="21" t="s">
        <v>3075</v>
      </c>
      <c r="L566" s="60">
        <v>29500</v>
      </c>
    </row>
    <row r="567" spans="1:12" s="55" customFormat="1" ht="18" customHeight="1" x14ac:dyDescent="0.25">
      <c r="A567" s="14" t="s">
        <v>1160</v>
      </c>
      <c r="B567" s="58" t="s">
        <v>1812</v>
      </c>
      <c r="C567" s="56" t="s">
        <v>3076</v>
      </c>
      <c r="D567" s="96">
        <v>42.72</v>
      </c>
      <c r="E567" s="95">
        <v>0.06</v>
      </c>
      <c r="F567" s="137">
        <f t="shared" ref="F567:F569" si="42">SUM(D567+E567)*1.2 + 40</f>
        <v>91.335999999999999</v>
      </c>
      <c r="G567" s="18" t="s">
        <v>3077</v>
      </c>
      <c r="H567" s="19" t="s">
        <v>27</v>
      </c>
      <c r="I567" s="59" t="s">
        <v>1815</v>
      </c>
      <c r="J567" s="19" t="s">
        <v>28</v>
      </c>
      <c r="K567" s="21" t="s">
        <v>3075</v>
      </c>
      <c r="L567" s="60">
        <v>32000</v>
      </c>
    </row>
    <row r="568" spans="1:12" s="55" customFormat="1" ht="18" customHeight="1" x14ac:dyDescent="0.25">
      <c r="A568" s="14" t="s">
        <v>1160</v>
      </c>
      <c r="B568" s="58" t="s">
        <v>1812</v>
      </c>
      <c r="C568" s="56" t="s">
        <v>3078</v>
      </c>
      <c r="D568" s="96">
        <v>42.72</v>
      </c>
      <c r="E568" s="95">
        <v>0.06</v>
      </c>
      <c r="F568" s="137">
        <f t="shared" si="42"/>
        <v>91.335999999999999</v>
      </c>
      <c r="G568" s="18" t="s">
        <v>3079</v>
      </c>
      <c r="H568" s="19" t="s">
        <v>31</v>
      </c>
      <c r="I568" s="61" t="s">
        <v>1815</v>
      </c>
      <c r="J568" s="19" t="s">
        <v>32</v>
      </c>
      <c r="K568" s="21" t="s">
        <v>3075</v>
      </c>
      <c r="L568" s="60">
        <v>32000</v>
      </c>
    </row>
    <row r="569" spans="1:12" s="55" customFormat="1" ht="18" customHeight="1" x14ac:dyDescent="0.25">
      <c r="A569" s="14" t="s">
        <v>1160</v>
      </c>
      <c r="B569" s="58" t="s">
        <v>1812</v>
      </c>
      <c r="C569" s="56" t="s">
        <v>3080</v>
      </c>
      <c r="D569" s="96">
        <v>42.72</v>
      </c>
      <c r="E569" s="95">
        <v>0.06</v>
      </c>
      <c r="F569" s="137">
        <f t="shared" si="42"/>
        <v>91.335999999999999</v>
      </c>
      <c r="G569" s="18" t="s">
        <v>3081</v>
      </c>
      <c r="H569" s="19" t="s">
        <v>36</v>
      </c>
      <c r="I569" s="62" t="s">
        <v>1815</v>
      </c>
      <c r="J569" s="19" t="s">
        <v>37</v>
      </c>
      <c r="K569" s="21" t="s">
        <v>3075</v>
      </c>
      <c r="L569" s="60">
        <v>32000</v>
      </c>
    </row>
    <row r="570" spans="1:12" s="55" customFormat="1" ht="18" customHeight="1" x14ac:dyDescent="0.25">
      <c r="A570" s="14" t="s">
        <v>1160</v>
      </c>
      <c r="B570" s="58" t="s">
        <v>1812</v>
      </c>
      <c r="C570" s="56" t="s">
        <v>3082</v>
      </c>
      <c r="D570" s="96">
        <v>4.47</v>
      </c>
      <c r="E570" s="95">
        <v>0.06</v>
      </c>
      <c r="F570" s="137">
        <f t="shared" si="33"/>
        <v>25.436</v>
      </c>
      <c r="G570" s="18" t="s">
        <v>3083</v>
      </c>
      <c r="H570" s="19" t="s">
        <v>21</v>
      </c>
      <c r="I570" s="63" t="s">
        <v>1815</v>
      </c>
      <c r="J570" s="19" t="s">
        <v>23</v>
      </c>
      <c r="K570" s="21" t="s">
        <v>3084</v>
      </c>
      <c r="L570" s="60">
        <v>1500</v>
      </c>
    </row>
    <row r="571" spans="1:12" s="55" customFormat="1" ht="18" customHeight="1" x14ac:dyDescent="0.25">
      <c r="A571" s="14" t="s">
        <v>1160</v>
      </c>
      <c r="B571" s="58" t="s">
        <v>1812</v>
      </c>
      <c r="C571" s="56" t="s">
        <v>3085</v>
      </c>
      <c r="D571" s="96">
        <v>4.97</v>
      </c>
      <c r="E571" s="95">
        <v>0.06</v>
      </c>
      <c r="F571" s="137">
        <f t="shared" si="33"/>
        <v>26.035999999999998</v>
      </c>
      <c r="G571" s="18" t="s">
        <v>3086</v>
      </c>
      <c r="H571" s="19" t="s">
        <v>21</v>
      </c>
      <c r="I571" s="63" t="s">
        <v>1815</v>
      </c>
      <c r="J571" s="19" t="s">
        <v>23</v>
      </c>
      <c r="K571" s="21" t="s">
        <v>3087</v>
      </c>
      <c r="L571" s="60">
        <v>2200</v>
      </c>
    </row>
    <row r="572" spans="1:12" s="55" customFormat="1" ht="18" customHeight="1" x14ac:dyDescent="0.25">
      <c r="A572" s="14" t="s">
        <v>1160</v>
      </c>
      <c r="B572" s="58" t="s">
        <v>1812</v>
      </c>
      <c r="C572" s="56" t="s">
        <v>3088</v>
      </c>
      <c r="D572" s="96">
        <v>54.06</v>
      </c>
      <c r="E572" s="95">
        <v>0.06</v>
      </c>
      <c r="F572" s="137">
        <f>SUM(D572+E572)*1.2 + 50</f>
        <v>114.944</v>
      </c>
      <c r="G572" s="18" t="s">
        <v>3089</v>
      </c>
      <c r="H572" s="19" t="s">
        <v>21</v>
      </c>
      <c r="I572" s="63" t="s">
        <v>1815</v>
      </c>
      <c r="J572" s="19" t="s">
        <v>23</v>
      </c>
      <c r="K572" s="21" t="s">
        <v>3090</v>
      </c>
      <c r="L572" s="60">
        <v>30000</v>
      </c>
    </row>
    <row r="573" spans="1:12" s="55" customFormat="1" ht="18" customHeight="1" x14ac:dyDescent="0.25">
      <c r="A573" s="14" t="s">
        <v>1160</v>
      </c>
      <c r="B573" s="58" t="s">
        <v>1812</v>
      </c>
      <c r="C573" s="56" t="s">
        <v>3091</v>
      </c>
      <c r="D573" s="96">
        <v>39.06</v>
      </c>
      <c r="E573" s="95">
        <v>0.06</v>
      </c>
      <c r="F573" s="137">
        <f>SUM(D573+E573)*1.2 + 35</f>
        <v>81.944000000000003</v>
      </c>
      <c r="G573" s="18" t="s">
        <v>3092</v>
      </c>
      <c r="H573" s="19" t="s">
        <v>21</v>
      </c>
      <c r="I573" s="63" t="s">
        <v>1815</v>
      </c>
      <c r="J573" s="19" t="s">
        <v>23</v>
      </c>
      <c r="K573" s="21" t="s">
        <v>3093</v>
      </c>
      <c r="L573" s="60">
        <v>13000</v>
      </c>
    </row>
    <row r="574" spans="1:12" s="55" customFormat="1" ht="18" customHeight="1" x14ac:dyDescent="0.25">
      <c r="A574" s="14" t="s">
        <v>1160</v>
      </c>
      <c r="B574" s="58" t="s">
        <v>1812</v>
      </c>
      <c r="C574" s="56" t="s">
        <v>3094</v>
      </c>
      <c r="D574" s="96">
        <v>39.06</v>
      </c>
      <c r="E574" s="95">
        <v>0.06</v>
      </c>
      <c r="F574" s="137">
        <f t="shared" ref="F574:F575" si="43">SUM(D574+E574)*1.2 + 35</f>
        <v>81.944000000000003</v>
      </c>
      <c r="G574" s="18" t="s">
        <v>3095</v>
      </c>
      <c r="H574" s="19" t="s">
        <v>27</v>
      </c>
      <c r="I574" s="59" t="s">
        <v>1815</v>
      </c>
      <c r="J574" s="19" t="s">
        <v>28</v>
      </c>
      <c r="K574" s="21" t="s">
        <v>3093</v>
      </c>
      <c r="L574" s="60">
        <v>12000</v>
      </c>
    </row>
    <row r="575" spans="1:12" s="55" customFormat="1" ht="18" customHeight="1" x14ac:dyDescent="0.25">
      <c r="A575" s="14" t="s">
        <v>1160</v>
      </c>
      <c r="B575" s="58" t="s">
        <v>1812</v>
      </c>
      <c r="C575" s="56" t="s">
        <v>3096</v>
      </c>
      <c r="D575" s="96">
        <v>39.06</v>
      </c>
      <c r="E575" s="95">
        <v>0.06</v>
      </c>
      <c r="F575" s="137">
        <f t="shared" si="43"/>
        <v>81.944000000000003</v>
      </c>
      <c r="G575" s="18" t="s">
        <v>3097</v>
      </c>
      <c r="H575" s="19" t="s">
        <v>36</v>
      </c>
      <c r="I575" s="62" t="s">
        <v>1815</v>
      </c>
      <c r="J575" s="19" t="s">
        <v>37</v>
      </c>
      <c r="K575" s="21" t="s">
        <v>3093</v>
      </c>
      <c r="L575" s="60">
        <v>12000</v>
      </c>
    </row>
    <row r="576" spans="1:12" s="55" customFormat="1" ht="18" customHeight="1" x14ac:dyDescent="0.25">
      <c r="A576" s="14" t="s">
        <v>1160</v>
      </c>
      <c r="B576" s="58" t="s">
        <v>1812</v>
      </c>
      <c r="C576" s="56" t="s">
        <v>3098</v>
      </c>
      <c r="D576" s="96">
        <v>39.06</v>
      </c>
      <c r="E576" s="95">
        <v>0.06</v>
      </c>
      <c r="F576" s="137">
        <f>SUM(D576+E576)*1.2 + 35</f>
        <v>81.944000000000003</v>
      </c>
      <c r="G576" s="18" t="s">
        <v>3099</v>
      </c>
      <c r="H576" s="19" t="s">
        <v>31</v>
      </c>
      <c r="I576" s="61" t="s">
        <v>1815</v>
      </c>
      <c r="J576" s="19" t="s">
        <v>32</v>
      </c>
      <c r="K576" s="21" t="s">
        <v>3093</v>
      </c>
      <c r="L576" s="60">
        <v>12000</v>
      </c>
    </row>
    <row r="577" spans="1:12" s="55" customFormat="1" ht="18" customHeight="1" x14ac:dyDescent="0.25">
      <c r="A577" s="14" t="s">
        <v>1160</v>
      </c>
      <c r="B577" s="58" t="s">
        <v>1812</v>
      </c>
      <c r="C577" s="56" t="s">
        <v>3100</v>
      </c>
      <c r="D577" s="96">
        <v>17.97</v>
      </c>
      <c r="E577" s="95">
        <v>0.06</v>
      </c>
      <c r="F577" s="137">
        <f t="shared" si="33"/>
        <v>41.635999999999996</v>
      </c>
      <c r="G577" s="18" t="s">
        <v>3101</v>
      </c>
      <c r="H577" s="19" t="s">
        <v>21</v>
      </c>
      <c r="I577" s="63" t="s">
        <v>1815</v>
      </c>
      <c r="J577" s="19" t="s">
        <v>23</v>
      </c>
      <c r="K577" s="21" t="s">
        <v>3102</v>
      </c>
      <c r="L577" s="60">
        <v>3000</v>
      </c>
    </row>
    <row r="578" spans="1:12" s="55" customFormat="1" ht="18" customHeight="1" x14ac:dyDescent="0.25">
      <c r="A578" s="14" t="s">
        <v>1160</v>
      </c>
      <c r="B578" s="58" t="s">
        <v>1812</v>
      </c>
      <c r="C578" s="56" t="s">
        <v>3103</v>
      </c>
      <c r="D578" s="96">
        <v>13.56</v>
      </c>
      <c r="E578" s="95">
        <v>0.06</v>
      </c>
      <c r="F578" s="137">
        <f t="shared" si="33"/>
        <v>36.344000000000001</v>
      </c>
      <c r="G578" s="18" t="s">
        <v>3104</v>
      </c>
      <c r="H578" s="19" t="s">
        <v>21</v>
      </c>
      <c r="I578" s="63" t="s">
        <v>1815</v>
      </c>
      <c r="J578" s="19" t="s">
        <v>23</v>
      </c>
      <c r="K578" s="21" t="s">
        <v>3105</v>
      </c>
      <c r="L578" s="60">
        <v>10000</v>
      </c>
    </row>
    <row r="579" spans="1:12" s="55" customFormat="1" ht="18" customHeight="1" x14ac:dyDescent="0.25">
      <c r="A579" s="14" t="s">
        <v>3106</v>
      </c>
      <c r="B579" s="58" t="s">
        <v>1812</v>
      </c>
      <c r="C579" s="56" t="s">
        <v>3107</v>
      </c>
      <c r="D579" s="96">
        <v>31.959999999999997</v>
      </c>
      <c r="E579" s="95">
        <v>0.06</v>
      </c>
      <c r="F579" s="137">
        <f>SUM(D579+E579)*1.2 + 30</f>
        <v>68.423999999999992</v>
      </c>
      <c r="G579" s="18" t="s">
        <v>3108</v>
      </c>
      <c r="H579" s="19" t="s">
        <v>21</v>
      </c>
      <c r="I579" s="63" t="s">
        <v>1815</v>
      </c>
      <c r="J579" s="19" t="s">
        <v>23</v>
      </c>
      <c r="K579" s="21" t="s">
        <v>3109</v>
      </c>
      <c r="L579" s="60">
        <v>10000</v>
      </c>
    </row>
    <row r="580" spans="1:12" s="55" customFormat="1" ht="18" customHeight="1" x14ac:dyDescent="0.25">
      <c r="A580" s="14" t="s">
        <v>3106</v>
      </c>
      <c r="B580" s="58" t="s">
        <v>1812</v>
      </c>
      <c r="C580" s="56" t="s">
        <v>3110</v>
      </c>
      <c r="D580" s="96">
        <v>36.06</v>
      </c>
      <c r="E580" s="95">
        <v>0.06</v>
      </c>
      <c r="F580" s="137">
        <f>SUM(D580+E580)*1.2 + 35</f>
        <v>78.343999999999994</v>
      </c>
      <c r="G580" s="18" t="s">
        <v>3111</v>
      </c>
      <c r="H580" s="19" t="s">
        <v>21</v>
      </c>
      <c r="I580" s="63" t="s">
        <v>1815</v>
      </c>
      <c r="J580" s="19" t="s">
        <v>23</v>
      </c>
      <c r="K580" s="21" t="s">
        <v>3112</v>
      </c>
      <c r="L580" s="60">
        <v>21000</v>
      </c>
    </row>
    <row r="581" spans="1:12" s="55" customFormat="1" ht="18" customHeight="1" x14ac:dyDescent="0.25">
      <c r="A581" s="14" t="s">
        <v>3106</v>
      </c>
      <c r="B581" s="58" t="s">
        <v>1812</v>
      </c>
      <c r="C581" s="56" t="s">
        <v>3113</v>
      </c>
      <c r="D581" s="96">
        <v>15.270000000000001</v>
      </c>
      <c r="E581" s="95">
        <v>0.06</v>
      </c>
      <c r="F581" s="137">
        <f t="shared" ref="F581:F643" si="44">SUM(D581+E581)*1.2 + 20</f>
        <v>38.396000000000001</v>
      </c>
      <c r="G581" s="18" t="s">
        <v>3114</v>
      </c>
      <c r="H581" s="19" t="s">
        <v>21</v>
      </c>
      <c r="I581" s="63" t="s">
        <v>1815</v>
      </c>
      <c r="J581" s="19" t="s">
        <v>23</v>
      </c>
      <c r="K581" s="21" t="s">
        <v>3115</v>
      </c>
      <c r="L581" s="60">
        <v>3500</v>
      </c>
    </row>
    <row r="582" spans="1:12" s="55" customFormat="1" ht="18" customHeight="1" x14ac:dyDescent="0.25">
      <c r="A582" s="14" t="s">
        <v>1370</v>
      </c>
      <c r="B582" s="58" t="s">
        <v>1812</v>
      </c>
      <c r="C582" s="56" t="s">
        <v>3116</v>
      </c>
      <c r="D582" s="96">
        <v>67.56</v>
      </c>
      <c r="E582" s="95">
        <v>0.06</v>
      </c>
      <c r="F582" s="137">
        <f>SUM(D582+E582)*1.2 + 65</f>
        <v>146.14400000000001</v>
      </c>
      <c r="G582" s="18" t="s">
        <v>3117</v>
      </c>
      <c r="H582" s="19" t="s">
        <v>21</v>
      </c>
      <c r="I582" s="63" t="s">
        <v>1815</v>
      </c>
      <c r="J582" s="19" t="s">
        <v>23</v>
      </c>
      <c r="K582" s="21" t="s">
        <v>3118</v>
      </c>
      <c r="L582" s="60">
        <v>10000</v>
      </c>
    </row>
    <row r="583" spans="1:12" s="55" customFormat="1" ht="18" customHeight="1" x14ac:dyDescent="0.25">
      <c r="A583" s="14" t="s">
        <v>1370</v>
      </c>
      <c r="B583" s="58" t="s">
        <v>1812</v>
      </c>
      <c r="C583" s="56" t="s">
        <v>3119</v>
      </c>
      <c r="D583" s="96">
        <v>71.97</v>
      </c>
      <c r="E583" s="95">
        <v>0.06</v>
      </c>
      <c r="F583" s="137">
        <f>SUM(D583+E583)*1.2 + 70</f>
        <v>156.43599999999998</v>
      </c>
      <c r="G583" s="18" t="s">
        <v>3120</v>
      </c>
      <c r="H583" s="19" t="s">
        <v>21</v>
      </c>
      <c r="I583" s="63" t="s">
        <v>1815</v>
      </c>
      <c r="J583" s="19" t="s">
        <v>23</v>
      </c>
      <c r="K583" s="21" t="s">
        <v>3121</v>
      </c>
      <c r="L583" s="60">
        <v>16000</v>
      </c>
    </row>
    <row r="584" spans="1:12" s="55" customFormat="1" ht="18" customHeight="1" x14ac:dyDescent="0.25">
      <c r="A584" s="14" t="s">
        <v>1370</v>
      </c>
      <c r="B584" s="58" t="s">
        <v>1812</v>
      </c>
      <c r="C584" s="56" t="s">
        <v>3122</v>
      </c>
      <c r="D584" s="96">
        <v>9.870000000000001</v>
      </c>
      <c r="E584" s="95">
        <v>0.06</v>
      </c>
      <c r="F584" s="137">
        <f t="shared" si="44"/>
        <v>31.916000000000004</v>
      </c>
      <c r="G584" s="18" t="s">
        <v>3123</v>
      </c>
      <c r="H584" s="19" t="s">
        <v>21</v>
      </c>
      <c r="I584" s="63" t="s">
        <v>1815</v>
      </c>
      <c r="J584" s="19" t="s">
        <v>23</v>
      </c>
      <c r="K584" s="21" t="s">
        <v>3124</v>
      </c>
      <c r="L584" s="60">
        <v>2000</v>
      </c>
    </row>
    <row r="585" spans="1:12" s="55" customFormat="1" ht="18" customHeight="1" x14ac:dyDescent="0.25">
      <c r="A585" s="14" t="s">
        <v>1370</v>
      </c>
      <c r="B585" s="58" t="s">
        <v>1819</v>
      </c>
      <c r="C585" s="56" t="s">
        <v>3125</v>
      </c>
      <c r="D585" s="96">
        <v>22.29</v>
      </c>
      <c r="E585" s="95">
        <v>0.06</v>
      </c>
      <c r="F585" s="137">
        <f t="shared" si="44"/>
        <v>46.819999999999993</v>
      </c>
      <c r="G585" s="18" t="s">
        <v>3126</v>
      </c>
      <c r="H585" s="19" t="s">
        <v>21</v>
      </c>
      <c r="I585" s="63" t="s">
        <v>1815</v>
      </c>
      <c r="J585" s="19" t="s">
        <v>23</v>
      </c>
      <c r="K585" s="21" t="s">
        <v>3127</v>
      </c>
      <c r="L585" s="60">
        <v>25000</v>
      </c>
    </row>
    <row r="586" spans="1:12" s="55" customFormat="1" ht="18" customHeight="1" x14ac:dyDescent="0.25">
      <c r="A586" s="14" t="s">
        <v>1370</v>
      </c>
      <c r="B586" s="58" t="s">
        <v>1812</v>
      </c>
      <c r="C586" s="56" t="s">
        <v>3128</v>
      </c>
      <c r="D586" s="96">
        <v>15.270000000000001</v>
      </c>
      <c r="E586" s="95">
        <v>0.06</v>
      </c>
      <c r="F586" s="137">
        <f t="shared" si="44"/>
        <v>38.396000000000001</v>
      </c>
      <c r="G586" s="18" t="s">
        <v>3129</v>
      </c>
      <c r="H586" s="19" t="s">
        <v>21</v>
      </c>
      <c r="I586" s="63" t="s">
        <v>1815</v>
      </c>
      <c r="J586" s="19" t="s">
        <v>23</v>
      </c>
      <c r="K586" s="21" t="s">
        <v>3130</v>
      </c>
      <c r="L586" s="60">
        <v>2500</v>
      </c>
    </row>
    <row r="587" spans="1:12" s="55" customFormat="1" ht="18" customHeight="1" x14ac:dyDescent="0.25">
      <c r="A587" s="14" t="s">
        <v>1370</v>
      </c>
      <c r="B587" s="58" t="s">
        <v>1812</v>
      </c>
      <c r="C587" s="56" t="s">
        <v>3131</v>
      </c>
      <c r="D587" s="96">
        <v>15.270000000000001</v>
      </c>
      <c r="E587" s="95">
        <v>0.06</v>
      </c>
      <c r="F587" s="137">
        <f t="shared" si="44"/>
        <v>38.396000000000001</v>
      </c>
      <c r="G587" s="18" t="s">
        <v>3132</v>
      </c>
      <c r="H587" s="19" t="s">
        <v>21</v>
      </c>
      <c r="I587" s="63" t="s">
        <v>1815</v>
      </c>
      <c r="J587" s="19" t="s">
        <v>23</v>
      </c>
      <c r="K587" s="21" t="s">
        <v>3133</v>
      </c>
      <c r="L587" s="60">
        <v>2500</v>
      </c>
    </row>
    <row r="588" spans="1:12" s="55" customFormat="1" ht="18" customHeight="1" x14ac:dyDescent="0.25">
      <c r="A588" s="14" t="s">
        <v>1370</v>
      </c>
      <c r="B588" s="58" t="s">
        <v>1812</v>
      </c>
      <c r="C588" s="56" t="s">
        <v>3134</v>
      </c>
      <c r="D588" s="96">
        <v>38.36</v>
      </c>
      <c r="E588" s="95">
        <v>1.06</v>
      </c>
      <c r="F588" s="137">
        <f>SUM(D588+E588)*1.2 + 35</f>
        <v>82.304000000000002</v>
      </c>
      <c r="G588" s="18" t="s">
        <v>3135</v>
      </c>
      <c r="H588" s="19" t="s">
        <v>21</v>
      </c>
      <c r="I588" s="63" t="s">
        <v>1815</v>
      </c>
      <c r="J588" s="19" t="s">
        <v>23</v>
      </c>
      <c r="K588" s="21" t="s">
        <v>3136</v>
      </c>
      <c r="L588" s="60">
        <v>6000</v>
      </c>
    </row>
    <row r="589" spans="1:12" s="55" customFormat="1" ht="18" customHeight="1" x14ac:dyDescent="0.25">
      <c r="A589" s="14" t="s">
        <v>1370</v>
      </c>
      <c r="B589" s="58" t="s">
        <v>1812</v>
      </c>
      <c r="C589" s="56" t="s">
        <v>3137</v>
      </c>
      <c r="D589" s="96">
        <v>38.24</v>
      </c>
      <c r="E589" s="95">
        <v>2.06</v>
      </c>
      <c r="F589" s="137">
        <f t="shared" ref="F589:F590" si="45">SUM(D589+E589)*1.2 + 35</f>
        <v>83.360000000000014</v>
      </c>
      <c r="G589" s="18" t="s">
        <v>3138</v>
      </c>
      <c r="H589" s="19" t="s">
        <v>27</v>
      </c>
      <c r="I589" s="59" t="s">
        <v>1815</v>
      </c>
      <c r="J589" s="19" t="s">
        <v>28</v>
      </c>
      <c r="K589" s="21" t="s">
        <v>3136</v>
      </c>
      <c r="L589" s="60">
        <v>3000</v>
      </c>
    </row>
    <row r="590" spans="1:12" s="55" customFormat="1" ht="18" customHeight="1" x14ac:dyDescent="0.25">
      <c r="A590" s="14" t="s">
        <v>1370</v>
      </c>
      <c r="B590" s="58" t="s">
        <v>1812</v>
      </c>
      <c r="C590" s="56" t="s">
        <v>3139</v>
      </c>
      <c r="D590" s="96">
        <v>39.24</v>
      </c>
      <c r="E590" s="95">
        <v>3.06</v>
      </c>
      <c r="F590" s="137">
        <f t="shared" si="45"/>
        <v>85.76</v>
      </c>
      <c r="G590" s="18" t="s">
        <v>3140</v>
      </c>
      <c r="H590" s="19" t="s">
        <v>36</v>
      </c>
      <c r="I590" s="62" t="s">
        <v>1815</v>
      </c>
      <c r="J590" s="19" t="s">
        <v>37</v>
      </c>
      <c r="K590" s="21" t="s">
        <v>3136</v>
      </c>
      <c r="L590" s="60">
        <v>3000</v>
      </c>
    </row>
    <row r="591" spans="1:12" s="55" customFormat="1" ht="18" customHeight="1" x14ac:dyDescent="0.25">
      <c r="A591" s="14" t="s">
        <v>1370</v>
      </c>
      <c r="B591" s="58" t="s">
        <v>1812</v>
      </c>
      <c r="C591" s="56" t="s">
        <v>3141</v>
      </c>
      <c r="D591" s="96">
        <v>40.24</v>
      </c>
      <c r="E591" s="95">
        <v>4.0599999999999996</v>
      </c>
      <c r="F591" s="137">
        <f>SUM(D591+E591)*1.2 + 35</f>
        <v>88.16</v>
      </c>
      <c r="G591" s="18" t="s">
        <v>3142</v>
      </c>
      <c r="H591" s="19" t="s">
        <v>31</v>
      </c>
      <c r="I591" s="61" t="s">
        <v>1815</v>
      </c>
      <c r="J591" s="19" t="s">
        <v>32</v>
      </c>
      <c r="K591" s="21" t="s">
        <v>3136</v>
      </c>
      <c r="L591" s="60">
        <v>3000</v>
      </c>
    </row>
    <row r="592" spans="1:12" s="55" customFormat="1" ht="18" customHeight="1" x14ac:dyDescent="0.25">
      <c r="A592" s="14" t="s">
        <v>1370</v>
      </c>
      <c r="B592" s="58" t="s">
        <v>1812</v>
      </c>
      <c r="C592" s="56" t="s">
        <v>3143</v>
      </c>
      <c r="D592" s="96">
        <v>31.919999999999998</v>
      </c>
      <c r="E592" s="95">
        <v>0.06</v>
      </c>
      <c r="F592" s="137">
        <f>SUM(D592+E592)*1.2 + 30</f>
        <v>68.376000000000005</v>
      </c>
      <c r="G592" s="18" t="s">
        <v>3144</v>
      </c>
      <c r="H592" s="19" t="s">
        <v>21</v>
      </c>
      <c r="I592" s="63" t="s">
        <v>1815</v>
      </c>
      <c r="J592" s="19" t="s">
        <v>23</v>
      </c>
      <c r="K592" s="21" t="s">
        <v>3133</v>
      </c>
      <c r="L592" s="60">
        <v>2500</v>
      </c>
    </row>
    <row r="593" spans="1:12" s="55" customFormat="1" ht="18" customHeight="1" x14ac:dyDescent="0.25">
      <c r="A593" s="14" t="s">
        <v>1370</v>
      </c>
      <c r="B593" s="58" t="s">
        <v>1812</v>
      </c>
      <c r="C593" s="56" t="s">
        <v>3145</v>
      </c>
      <c r="D593" s="96">
        <v>9.56</v>
      </c>
      <c r="E593" s="95">
        <v>0.06</v>
      </c>
      <c r="F593" s="137">
        <f t="shared" si="44"/>
        <v>31.544</v>
      </c>
      <c r="G593" s="18" t="s">
        <v>3146</v>
      </c>
      <c r="H593" s="19" t="s">
        <v>21</v>
      </c>
      <c r="I593" s="63" t="s">
        <v>1815</v>
      </c>
      <c r="J593" s="19" t="s">
        <v>23</v>
      </c>
      <c r="K593" s="21" t="s">
        <v>3147</v>
      </c>
      <c r="L593" s="60">
        <v>2500</v>
      </c>
    </row>
    <row r="594" spans="1:12" s="55" customFormat="1" ht="18" customHeight="1" x14ac:dyDescent="0.25">
      <c r="A594" s="14" t="s">
        <v>1370</v>
      </c>
      <c r="B594" s="58" t="s">
        <v>1819</v>
      </c>
      <c r="C594" s="56" t="s">
        <v>3148</v>
      </c>
      <c r="D594" s="96">
        <v>14.56</v>
      </c>
      <c r="E594" s="95">
        <v>0.06</v>
      </c>
      <c r="F594" s="137">
        <f t="shared" si="44"/>
        <v>37.543999999999997</v>
      </c>
      <c r="G594" s="18" t="s">
        <v>3149</v>
      </c>
      <c r="H594" s="19" t="s">
        <v>21</v>
      </c>
      <c r="I594" s="63" t="s">
        <v>1815</v>
      </c>
      <c r="J594" s="19" t="s">
        <v>23</v>
      </c>
      <c r="K594" s="21" t="s">
        <v>3150</v>
      </c>
      <c r="L594" s="60">
        <v>30000</v>
      </c>
    </row>
    <row r="595" spans="1:12" s="55" customFormat="1" ht="18" customHeight="1" x14ac:dyDescent="0.25">
      <c r="A595" s="14" t="s">
        <v>1370</v>
      </c>
      <c r="B595" s="58" t="s">
        <v>1812</v>
      </c>
      <c r="C595" s="56" t="s">
        <v>3151</v>
      </c>
      <c r="D595" s="96">
        <v>11.76</v>
      </c>
      <c r="E595" s="95">
        <v>0.06</v>
      </c>
      <c r="F595" s="137">
        <f t="shared" si="44"/>
        <v>34.183999999999997</v>
      </c>
      <c r="G595" s="18" t="s">
        <v>3152</v>
      </c>
      <c r="H595" s="19" t="s">
        <v>21</v>
      </c>
      <c r="I595" s="63" t="s">
        <v>1815</v>
      </c>
      <c r="J595" s="19" t="s">
        <v>23</v>
      </c>
      <c r="K595" s="21" t="s">
        <v>3153</v>
      </c>
      <c r="L595" s="64">
        <v>3500</v>
      </c>
    </row>
    <row r="596" spans="1:12" s="55" customFormat="1" ht="18" customHeight="1" x14ac:dyDescent="0.25">
      <c r="A596" s="14" t="s">
        <v>1370</v>
      </c>
      <c r="B596" s="58" t="s">
        <v>1819</v>
      </c>
      <c r="C596" s="56" t="s">
        <v>3154</v>
      </c>
      <c r="D596" s="96">
        <v>10.96</v>
      </c>
      <c r="E596" s="95">
        <v>0.06</v>
      </c>
      <c r="F596" s="137">
        <f t="shared" si="44"/>
        <v>33.224000000000004</v>
      </c>
      <c r="G596" s="18" t="s">
        <v>3155</v>
      </c>
      <c r="H596" s="19" t="s">
        <v>21</v>
      </c>
      <c r="I596" s="63" t="s">
        <v>1815</v>
      </c>
      <c r="J596" s="19" t="s">
        <v>23</v>
      </c>
      <c r="K596" s="21" t="s">
        <v>3156</v>
      </c>
      <c r="L596" s="60">
        <v>30000</v>
      </c>
    </row>
    <row r="597" spans="1:12" s="55" customFormat="1" ht="18" customHeight="1" x14ac:dyDescent="0.25">
      <c r="A597" s="14" t="s">
        <v>1370</v>
      </c>
      <c r="B597" s="58" t="s">
        <v>1812</v>
      </c>
      <c r="C597" s="56" t="s">
        <v>3157</v>
      </c>
      <c r="D597" s="96">
        <v>17.61</v>
      </c>
      <c r="E597" s="95">
        <v>0.06</v>
      </c>
      <c r="F597" s="137">
        <f t="shared" si="44"/>
        <v>41.203999999999994</v>
      </c>
      <c r="G597" s="18" t="s">
        <v>3158</v>
      </c>
      <c r="H597" s="19" t="s">
        <v>21</v>
      </c>
      <c r="I597" s="63" t="s">
        <v>1815</v>
      </c>
      <c r="J597" s="19" t="s">
        <v>23</v>
      </c>
      <c r="K597" s="21" t="s">
        <v>3159</v>
      </c>
      <c r="L597" s="60">
        <v>3500</v>
      </c>
    </row>
    <row r="598" spans="1:12" s="55" customFormat="1" ht="18" customHeight="1" x14ac:dyDescent="0.25">
      <c r="A598" s="14" t="s">
        <v>1370</v>
      </c>
      <c r="B598" s="58" t="s">
        <v>1819</v>
      </c>
      <c r="C598" s="56" t="s">
        <v>3160</v>
      </c>
      <c r="D598" s="96">
        <v>14.91</v>
      </c>
      <c r="E598" s="95">
        <v>0.06</v>
      </c>
      <c r="F598" s="137">
        <f t="shared" si="44"/>
        <v>37.963999999999999</v>
      </c>
      <c r="G598" s="18" t="s">
        <v>3161</v>
      </c>
      <c r="H598" s="19" t="s">
        <v>21</v>
      </c>
      <c r="I598" s="63" t="s">
        <v>1815</v>
      </c>
      <c r="J598" s="19" t="s">
        <v>23</v>
      </c>
      <c r="K598" s="21" t="s">
        <v>3162</v>
      </c>
      <c r="L598" s="60">
        <v>30000</v>
      </c>
    </row>
    <row r="599" spans="1:12" s="55" customFormat="1" ht="18" customHeight="1" x14ac:dyDescent="0.25">
      <c r="A599" s="14" t="s">
        <v>1370</v>
      </c>
      <c r="B599" s="58" t="s">
        <v>1812</v>
      </c>
      <c r="C599" s="56" t="s">
        <v>3163</v>
      </c>
      <c r="D599" s="96">
        <v>20.059999999999999</v>
      </c>
      <c r="E599" s="95">
        <v>0.06</v>
      </c>
      <c r="F599" s="137">
        <f t="shared" si="44"/>
        <v>44.143999999999991</v>
      </c>
      <c r="G599" s="18" t="s">
        <v>3164</v>
      </c>
      <c r="H599" s="19" t="s">
        <v>21</v>
      </c>
      <c r="I599" s="63" t="s">
        <v>1815</v>
      </c>
      <c r="J599" s="19" t="s">
        <v>23</v>
      </c>
      <c r="K599" s="21" t="s">
        <v>3165</v>
      </c>
      <c r="L599" s="60">
        <v>9000</v>
      </c>
    </row>
    <row r="600" spans="1:12" s="55" customFormat="1" ht="18" customHeight="1" x14ac:dyDescent="0.25">
      <c r="A600" s="14" t="s">
        <v>1370</v>
      </c>
      <c r="B600" s="58" t="s">
        <v>1812</v>
      </c>
      <c r="C600" s="56" t="s">
        <v>3166</v>
      </c>
      <c r="D600" s="96">
        <v>18.459999999999997</v>
      </c>
      <c r="E600" s="95">
        <v>0.06</v>
      </c>
      <c r="F600" s="137">
        <f t="shared" si="44"/>
        <v>42.22399999999999</v>
      </c>
      <c r="G600" s="18" t="s">
        <v>3167</v>
      </c>
      <c r="H600" s="19" t="s">
        <v>21</v>
      </c>
      <c r="I600" s="63" t="s">
        <v>1815</v>
      </c>
      <c r="J600" s="19" t="s">
        <v>23</v>
      </c>
      <c r="K600" s="21" t="s">
        <v>3168</v>
      </c>
      <c r="L600" s="60">
        <v>3500</v>
      </c>
    </row>
    <row r="601" spans="1:12" s="55" customFormat="1" ht="18" customHeight="1" x14ac:dyDescent="0.25">
      <c r="A601" s="14" t="s">
        <v>1370</v>
      </c>
      <c r="B601" s="58" t="s">
        <v>1812</v>
      </c>
      <c r="C601" s="56" t="s">
        <v>3169</v>
      </c>
      <c r="D601" s="96">
        <v>22.29</v>
      </c>
      <c r="E601" s="95">
        <v>0.06</v>
      </c>
      <c r="F601" s="137">
        <f t="shared" si="44"/>
        <v>46.819999999999993</v>
      </c>
      <c r="G601" s="18" t="s">
        <v>3170</v>
      </c>
      <c r="H601" s="19" t="s">
        <v>21</v>
      </c>
      <c r="I601" s="63" t="s">
        <v>1815</v>
      </c>
      <c r="J601" s="19" t="s">
        <v>23</v>
      </c>
      <c r="K601" s="21" t="s">
        <v>3171</v>
      </c>
      <c r="L601" s="60">
        <v>6000</v>
      </c>
    </row>
    <row r="602" spans="1:12" s="55" customFormat="1" ht="18" customHeight="1" x14ac:dyDescent="0.25">
      <c r="A602" s="14" t="s">
        <v>1370</v>
      </c>
      <c r="B602" s="58" t="s">
        <v>1812</v>
      </c>
      <c r="C602" s="56" t="s">
        <v>3172</v>
      </c>
      <c r="D602" s="96">
        <v>42.06</v>
      </c>
      <c r="E602" s="95">
        <v>0.06</v>
      </c>
      <c r="F602" s="137">
        <f>SUM(D602+E602)*1.2 + 40</f>
        <v>90.544000000000011</v>
      </c>
      <c r="G602" s="18" t="s">
        <v>3173</v>
      </c>
      <c r="H602" s="19" t="s">
        <v>21</v>
      </c>
      <c r="I602" s="63" t="s">
        <v>1815</v>
      </c>
      <c r="J602" s="19" t="s">
        <v>23</v>
      </c>
      <c r="K602" s="21" t="s">
        <v>3174</v>
      </c>
      <c r="L602" s="60">
        <v>16000</v>
      </c>
    </row>
    <row r="603" spans="1:12" s="55" customFormat="1" ht="18" customHeight="1" x14ac:dyDescent="0.25">
      <c r="A603" s="14" t="s">
        <v>1370</v>
      </c>
      <c r="B603" s="58" t="s">
        <v>1812</v>
      </c>
      <c r="C603" s="56" t="s">
        <v>3175</v>
      </c>
      <c r="D603" s="96">
        <v>26.07</v>
      </c>
      <c r="E603" s="95">
        <v>0.06</v>
      </c>
      <c r="F603" s="137">
        <f>SUM(D603+E603)*1.2 + 25</f>
        <v>56.355999999999995</v>
      </c>
      <c r="G603" s="18" t="s">
        <v>3176</v>
      </c>
      <c r="H603" s="19" t="s">
        <v>21</v>
      </c>
      <c r="I603" s="63" t="s">
        <v>1815</v>
      </c>
      <c r="J603" s="19" t="s">
        <v>23</v>
      </c>
      <c r="K603" s="21" t="s">
        <v>3177</v>
      </c>
      <c r="L603" s="60">
        <v>2500</v>
      </c>
    </row>
    <row r="604" spans="1:12" s="55" customFormat="1" ht="18" customHeight="1" x14ac:dyDescent="0.25">
      <c r="A604" s="14" t="s">
        <v>1370</v>
      </c>
      <c r="B604" s="58" t="s">
        <v>1812</v>
      </c>
      <c r="C604" s="56" t="s">
        <v>3178</v>
      </c>
      <c r="D604" s="96">
        <v>21.66</v>
      </c>
      <c r="E604" s="95">
        <v>0.06</v>
      </c>
      <c r="F604" s="137">
        <f t="shared" si="44"/>
        <v>46.063999999999993</v>
      </c>
      <c r="G604" s="18" t="s">
        <v>3179</v>
      </c>
      <c r="H604" s="19" t="s">
        <v>21</v>
      </c>
      <c r="I604" s="63" t="s">
        <v>1815</v>
      </c>
      <c r="J604" s="19" t="s">
        <v>23</v>
      </c>
      <c r="K604" s="21" t="s">
        <v>3180</v>
      </c>
      <c r="L604" s="60">
        <v>3000</v>
      </c>
    </row>
    <row r="605" spans="1:12" s="55" customFormat="1" ht="18" customHeight="1" x14ac:dyDescent="0.25">
      <c r="A605" s="14" t="s">
        <v>1370</v>
      </c>
      <c r="B605" s="58" t="s">
        <v>1812</v>
      </c>
      <c r="C605" s="56" t="s">
        <v>3181</v>
      </c>
      <c r="D605" s="96">
        <v>21.66</v>
      </c>
      <c r="E605" s="95">
        <v>0.06</v>
      </c>
      <c r="F605" s="137">
        <f t="shared" si="44"/>
        <v>46.063999999999993</v>
      </c>
      <c r="G605" s="18" t="s">
        <v>3182</v>
      </c>
      <c r="H605" s="19" t="s">
        <v>27</v>
      </c>
      <c r="I605" s="59" t="s">
        <v>1815</v>
      </c>
      <c r="J605" s="19" t="s">
        <v>28</v>
      </c>
      <c r="K605" s="21" t="s">
        <v>3180</v>
      </c>
      <c r="L605" s="60">
        <v>2300</v>
      </c>
    </row>
    <row r="606" spans="1:12" s="55" customFormat="1" ht="18" customHeight="1" x14ac:dyDescent="0.25">
      <c r="A606" s="14" t="s">
        <v>1370</v>
      </c>
      <c r="B606" s="58" t="s">
        <v>1812</v>
      </c>
      <c r="C606" s="56" t="s">
        <v>3183</v>
      </c>
      <c r="D606" s="96">
        <v>21.66</v>
      </c>
      <c r="E606" s="95">
        <v>0.06</v>
      </c>
      <c r="F606" s="137">
        <f t="shared" si="44"/>
        <v>46.063999999999993</v>
      </c>
      <c r="G606" s="18" t="s">
        <v>3184</v>
      </c>
      <c r="H606" s="19" t="s">
        <v>31</v>
      </c>
      <c r="I606" s="61" t="s">
        <v>1815</v>
      </c>
      <c r="J606" s="19" t="s">
        <v>32</v>
      </c>
      <c r="K606" s="21" t="s">
        <v>3180</v>
      </c>
      <c r="L606" s="60">
        <v>2300</v>
      </c>
    </row>
    <row r="607" spans="1:12" s="55" customFormat="1" ht="18" customHeight="1" x14ac:dyDescent="0.25">
      <c r="A607" s="14" t="s">
        <v>1370</v>
      </c>
      <c r="B607" s="58" t="s">
        <v>1812</v>
      </c>
      <c r="C607" s="56" t="s">
        <v>3185</v>
      </c>
      <c r="D607" s="96">
        <v>21.66</v>
      </c>
      <c r="E607" s="95">
        <v>0.06</v>
      </c>
      <c r="F607" s="137">
        <f t="shared" si="44"/>
        <v>46.063999999999993</v>
      </c>
      <c r="G607" s="18" t="s">
        <v>3186</v>
      </c>
      <c r="H607" s="19" t="s">
        <v>36</v>
      </c>
      <c r="I607" s="62" t="s">
        <v>1815</v>
      </c>
      <c r="J607" s="19" t="s">
        <v>37</v>
      </c>
      <c r="K607" s="21" t="s">
        <v>3180</v>
      </c>
      <c r="L607" s="60">
        <v>2300</v>
      </c>
    </row>
    <row r="608" spans="1:12" s="55" customFormat="1" ht="18" customHeight="1" x14ac:dyDescent="0.25">
      <c r="A608" s="14" t="s">
        <v>1370</v>
      </c>
      <c r="B608" s="58" t="s">
        <v>1812</v>
      </c>
      <c r="C608" s="56" t="s">
        <v>3187</v>
      </c>
      <c r="D608" s="96">
        <v>29.669999999999998</v>
      </c>
      <c r="E608" s="95">
        <v>0.06</v>
      </c>
      <c r="F608" s="137">
        <f>SUM(D608+E608)*1.2 + 25</f>
        <v>60.675999999999995</v>
      </c>
      <c r="G608" s="18" t="s">
        <v>3188</v>
      </c>
      <c r="H608" s="19" t="s">
        <v>21</v>
      </c>
      <c r="I608" s="63" t="s">
        <v>1815</v>
      </c>
      <c r="J608" s="19" t="s">
        <v>23</v>
      </c>
      <c r="K608" s="21" t="s">
        <v>3189</v>
      </c>
      <c r="L608" s="60">
        <v>6000</v>
      </c>
    </row>
    <row r="609" spans="1:12" s="55" customFormat="1" ht="18" customHeight="1" x14ac:dyDescent="0.25">
      <c r="A609" s="14" t="s">
        <v>1370</v>
      </c>
      <c r="B609" s="58" t="s">
        <v>1812</v>
      </c>
      <c r="C609" s="56" t="s">
        <v>3190</v>
      </c>
      <c r="D609" s="96">
        <v>26.97</v>
      </c>
      <c r="E609" s="95">
        <v>0.06</v>
      </c>
      <c r="F609" s="137">
        <f>SUM(D609+E609)*1.2 + 25</f>
        <v>57.435999999999993</v>
      </c>
      <c r="G609" s="18" t="s">
        <v>3191</v>
      </c>
      <c r="H609" s="19" t="s">
        <v>21</v>
      </c>
      <c r="I609" s="63" t="s">
        <v>1815</v>
      </c>
      <c r="J609" s="19" t="s">
        <v>23</v>
      </c>
      <c r="K609" s="21" t="s">
        <v>3192</v>
      </c>
      <c r="L609" s="60">
        <v>6000</v>
      </c>
    </row>
    <row r="610" spans="1:12" s="55" customFormat="1" ht="18" customHeight="1" x14ac:dyDescent="0.25">
      <c r="A610" s="14" t="s">
        <v>1370</v>
      </c>
      <c r="B610" s="58" t="s">
        <v>1812</v>
      </c>
      <c r="C610" s="56" t="s">
        <v>3193</v>
      </c>
      <c r="D610" s="96">
        <v>13.110000000000001</v>
      </c>
      <c r="E610" s="95">
        <v>0.06</v>
      </c>
      <c r="F610" s="137">
        <f t="shared" si="44"/>
        <v>35.804000000000002</v>
      </c>
      <c r="G610" s="18" t="s">
        <v>3194</v>
      </c>
      <c r="H610" s="19" t="s">
        <v>21</v>
      </c>
      <c r="I610" s="63" t="s">
        <v>1815</v>
      </c>
      <c r="J610" s="19" t="s">
        <v>23</v>
      </c>
      <c r="K610" s="21" t="s">
        <v>3195</v>
      </c>
      <c r="L610" s="60">
        <v>6000</v>
      </c>
    </row>
    <row r="611" spans="1:12" s="55" customFormat="1" ht="18" customHeight="1" x14ac:dyDescent="0.25">
      <c r="A611" s="14" t="s">
        <v>1370</v>
      </c>
      <c r="B611" s="58" t="s">
        <v>1819</v>
      </c>
      <c r="C611" s="56" t="s">
        <v>3196</v>
      </c>
      <c r="D611" s="96">
        <v>44.97</v>
      </c>
      <c r="E611" s="95">
        <v>0.06</v>
      </c>
      <c r="F611" s="137">
        <f>SUM(D611+E611)*1.2 + 40</f>
        <v>94.036000000000001</v>
      </c>
      <c r="G611" s="18" t="s">
        <v>3197</v>
      </c>
      <c r="H611" s="19" t="s">
        <v>21</v>
      </c>
      <c r="I611" s="63" t="s">
        <v>1815</v>
      </c>
      <c r="J611" s="19" t="s">
        <v>23</v>
      </c>
      <c r="K611" s="21" t="s">
        <v>3198</v>
      </c>
      <c r="L611" s="60">
        <v>30000</v>
      </c>
    </row>
    <row r="612" spans="1:12" s="55" customFormat="1" ht="18" customHeight="1" x14ac:dyDescent="0.25">
      <c r="A612" s="14" t="s">
        <v>1370</v>
      </c>
      <c r="B612" s="58" t="s">
        <v>1812</v>
      </c>
      <c r="C612" s="56" t="s">
        <v>3199</v>
      </c>
      <c r="D612" s="96">
        <v>18.559999999999999</v>
      </c>
      <c r="E612" s="95">
        <v>0.06</v>
      </c>
      <c r="F612" s="137">
        <f t="shared" si="44"/>
        <v>42.343999999999994</v>
      </c>
      <c r="G612" s="18" t="s">
        <v>3200</v>
      </c>
      <c r="H612" s="19" t="s">
        <v>21</v>
      </c>
      <c r="I612" s="63" t="s">
        <v>1815</v>
      </c>
      <c r="J612" s="19" t="s">
        <v>23</v>
      </c>
      <c r="K612" s="21" t="s">
        <v>3198</v>
      </c>
      <c r="L612" s="60">
        <v>6000</v>
      </c>
    </row>
    <row r="613" spans="1:12" s="55" customFormat="1" ht="18" customHeight="1" x14ac:dyDescent="0.25">
      <c r="A613" s="14" t="s">
        <v>1370</v>
      </c>
      <c r="B613" s="58" t="s">
        <v>1812</v>
      </c>
      <c r="C613" s="56" t="s">
        <v>3201</v>
      </c>
      <c r="D613" s="96">
        <v>11.16</v>
      </c>
      <c r="E613" s="95">
        <v>0.06</v>
      </c>
      <c r="F613" s="137">
        <f t="shared" si="44"/>
        <v>33.463999999999999</v>
      </c>
      <c r="G613" s="18" t="s">
        <v>3202</v>
      </c>
      <c r="H613" s="19" t="s">
        <v>21</v>
      </c>
      <c r="I613" s="63" t="s">
        <v>1815</v>
      </c>
      <c r="J613" s="19" t="s">
        <v>23</v>
      </c>
      <c r="K613" s="21" t="s">
        <v>3203</v>
      </c>
      <c r="L613" s="60">
        <v>20000</v>
      </c>
    </row>
    <row r="614" spans="1:12" s="55" customFormat="1" ht="18" customHeight="1" x14ac:dyDescent="0.25">
      <c r="A614" s="14" t="s">
        <v>1370</v>
      </c>
      <c r="B614" s="58" t="s">
        <v>1812</v>
      </c>
      <c r="C614" s="56" t="s">
        <v>3204</v>
      </c>
      <c r="D614" s="96">
        <v>19.32</v>
      </c>
      <c r="E614" s="95">
        <v>0.06</v>
      </c>
      <c r="F614" s="137">
        <f t="shared" si="44"/>
        <v>43.256</v>
      </c>
      <c r="G614" s="18" t="s">
        <v>3205</v>
      </c>
      <c r="H614" s="19" t="s">
        <v>21</v>
      </c>
      <c r="I614" s="63" t="s">
        <v>1815</v>
      </c>
      <c r="J614" s="19" t="s">
        <v>23</v>
      </c>
      <c r="K614" s="21" t="s">
        <v>3206</v>
      </c>
      <c r="L614" s="60">
        <v>9000</v>
      </c>
    </row>
    <row r="615" spans="1:12" s="55" customFormat="1" ht="18" customHeight="1" x14ac:dyDescent="0.25">
      <c r="A615" s="14" t="s">
        <v>1370</v>
      </c>
      <c r="B615" s="58" t="s">
        <v>1812</v>
      </c>
      <c r="C615" s="56" t="s">
        <v>3207</v>
      </c>
      <c r="D615" s="96">
        <v>33.36</v>
      </c>
      <c r="E615" s="95">
        <v>0.06</v>
      </c>
      <c r="F615" s="137">
        <f>SUM(D615+E615)*1.2 + 30</f>
        <v>70.103999999999999</v>
      </c>
      <c r="G615" s="18" t="s">
        <v>3208</v>
      </c>
      <c r="H615" s="19" t="s">
        <v>21</v>
      </c>
      <c r="I615" s="63" t="s">
        <v>1815</v>
      </c>
      <c r="J615" s="19" t="s">
        <v>23</v>
      </c>
      <c r="K615" s="21" t="s">
        <v>3209</v>
      </c>
      <c r="L615" s="60">
        <v>15000</v>
      </c>
    </row>
    <row r="616" spans="1:12" s="55" customFormat="1" ht="18" customHeight="1" x14ac:dyDescent="0.25">
      <c r="A616" s="14" t="s">
        <v>1370</v>
      </c>
      <c r="B616" s="58" t="s">
        <v>1812</v>
      </c>
      <c r="C616" s="56" t="s">
        <v>3210</v>
      </c>
      <c r="D616" s="96">
        <v>36.96</v>
      </c>
      <c r="E616" s="95">
        <v>0.06</v>
      </c>
      <c r="F616" s="137">
        <f>SUM(D616+E616)*1.2 + 35</f>
        <v>79.424000000000007</v>
      </c>
      <c r="G616" s="18" t="s">
        <v>3211</v>
      </c>
      <c r="H616" s="19" t="s">
        <v>21</v>
      </c>
      <c r="I616" s="63" t="s">
        <v>1815</v>
      </c>
      <c r="J616" s="19" t="s">
        <v>23</v>
      </c>
      <c r="K616" s="21" t="s">
        <v>3212</v>
      </c>
      <c r="L616" s="60">
        <v>8500</v>
      </c>
    </row>
    <row r="617" spans="1:12" s="55" customFormat="1" ht="18" customHeight="1" x14ac:dyDescent="0.25">
      <c r="A617" s="14" t="s">
        <v>1370</v>
      </c>
      <c r="B617" s="58" t="s">
        <v>1812</v>
      </c>
      <c r="C617" s="56" t="s">
        <v>3213</v>
      </c>
      <c r="D617" s="96">
        <v>23.459999999999997</v>
      </c>
      <c r="E617" s="95">
        <v>0.06</v>
      </c>
      <c r="F617" s="137">
        <f t="shared" si="44"/>
        <v>48.22399999999999</v>
      </c>
      <c r="G617" s="18" t="s">
        <v>3214</v>
      </c>
      <c r="H617" s="19" t="s">
        <v>21</v>
      </c>
      <c r="I617" s="63" t="s">
        <v>1815</v>
      </c>
      <c r="J617" s="19" t="s">
        <v>23</v>
      </c>
      <c r="K617" s="21" t="s">
        <v>3215</v>
      </c>
      <c r="L617" s="60">
        <v>6000</v>
      </c>
    </row>
    <row r="618" spans="1:12" s="55" customFormat="1" ht="18" customHeight="1" x14ac:dyDescent="0.25">
      <c r="A618" s="14" t="s">
        <v>1370</v>
      </c>
      <c r="B618" s="58" t="s">
        <v>1812</v>
      </c>
      <c r="C618" s="56" t="s">
        <v>3216</v>
      </c>
      <c r="D618" s="96">
        <v>23.459999999999997</v>
      </c>
      <c r="E618" s="95">
        <v>0.06</v>
      </c>
      <c r="F618" s="137">
        <f t="shared" si="44"/>
        <v>48.22399999999999</v>
      </c>
      <c r="G618" s="18" t="s">
        <v>3217</v>
      </c>
      <c r="H618" s="19" t="s">
        <v>27</v>
      </c>
      <c r="I618" s="59" t="s">
        <v>1815</v>
      </c>
      <c r="J618" s="19" t="s">
        <v>28</v>
      </c>
      <c r="K618" s="21" t="s">
        <v>3215</v>
      </c>
      <c r="L618" s="60">
        <v>3500</v>
      </c>
    </row>
    <row r="619" spans="1:12" s="55" customFormat="1" ht="18" customHeight="1" x14ac:dyDescent="0.25">
      <c r="A619" s="14" t="s">
        <v>1370</v>
      </c>
      <c r="B619" s="58" t="s">
        <v>1812</v>
      </c>
      <c r="C619" s="56" t="s">
        <v>3218</v>
      </c>
      <c r="D619" s="96">
        <v>23.459999999999997</v>
      </c>
      <c r="E619" s="95">
        <v>0.06</v>
      </c>
      <c r="F619" s="137">
        <f t="shared" si="44"/>
        <v>48.22399999999999</v>
      </c>
      <c r="G619" s="18" t="s">
        <v>3219</v>
      </c>
      <c r="H619" s="19" t="s">
        <v>31</v>
      </c>
      <c r="I619" s="61" t="s">
        <v>1815</v>
      </c>
      <c r="J619" s="19" t="s">
        <v>32</v>
      </c>
      <c r="K619" s="21" t="s">
        <v>3215</v>
      </c>
      <c r="L619" s="60">
        <v>3500</v>
      </c>
    </row>
    <row r="620" spans="1:12" s="55" customFormat="1" ht="18" customHeight="1" x14ac:dyDescent="0.25">
      <c r="A620" s="14" t="s">
        <v>1370</v>
      </c>
      <c r="B620" s="58" t="s">
        <v>1812</v>
      </c>
      <c r="C620" s="56" t="s">
        <v>3220</v>
      </c>
      <c r="D620" s="96">
        <v>23.459999999999997</v>
      </c>
      <c r="E620" s="95">
        <v>0.06</v>
      </c>
      <c r="F620" s="137">
        <f t="shared" si="44"/>
        <v>48.22399999999999</v>
      </c>
      <c r="G620" s="18" t="s">
        <v>3221</v>
      </c>
      <c r="H620" s="19" t="s">
        <v>36</v>
      </c>
      <c r="I620" s="62" t="s">
        <v>1815</v>
      </c>
      <c r="J620" s="19" t="s">
        <v>37</v>
      </c>
      <c r="K620" s="21" t="s">
        <v>3215</v>
      </c>
      <c r="L620" s="60">
        <v>3500</v>
      </c>
    </row>
    <row r="621" spans="1:12" s="55" customFormat="1" ht="18" customHeight="1" x14ac:dyDescent="0.25">
      <c r="A621" s="14" t="s">
        <v>1370</v>
      </c>
      <c r="B621" s="58" t="s">
        <v>1812</v>
      </c>
      <c r="C621" s="56" t="s">
        <v>3222</v>
      </c>
      <c r="D621" s="96">
        <v>34.71</v>
      </c>
      <c r="E621" s="95">
        <v>0.06</v>
      </c>
      <c r="F621" s="137">
        <f>SUM(D621+E621)*1.2 + 30</f>
        <v>71.724000000000004</v>
      </c>
      <c r="G621" s="18" t="s">
        <v>3223</v>
      </c>
      <c r="H621" s="19" t="s">
        <v>21</v>
      </c>
      <c r="I621" s="63" t="s">
        <v>1815</v>
      </c>
      <c r="J621" s="19" t="s">
        <v>23</v>
      </c>
      <c r="K621" s="21" t="s">
        <v>3224</v>
      </c>
      <c r="L621" s="60">
        <v>12000</v>
      </c>
    </row>
    <row r="622" spans="1:12" s="55" customFormat="1" ht="18" customHeight="1" x14ac:dyDescent="0.25">
      <c r="A622" s="14" t="s">
        <v>1370</v>
      </c>
      <c r="B622" s="58" t="s">
        <v>1812</v>
      </c>
      <c r="C622" s="56" t="s">
        <v>3225</v>
      </c>
      <c r="D622" s="96">
        <v>17.059999999999999</v>
      </c>
      <c r="E622" s="95">
        <v>0.06</v>
      </c>
      <c r="F622" s="137">
        <f t="shared" si="44"/>
        <v>40.543999999999997</v>
      </c>
      <c r="G622" s="68" t="s">
        <v>3226</v>
      </c>
      <c r="H622" s="19" t="s">
        <v>21</v>
      </c>
      <c r="I622" s="63" t="s">
        <v>1815</v>
      </c>
      <c r="J622" s="19" t="s">
        <v>23</v>
      </c>
      <c r="K622" s="21" t="s">
        <v>3227</v>
      </c>
      <c r="L622" s="60">
        <v>6000</v>
      </c>
    </row>
    <row r="623" spans="1:12" s="55" customFormat="1" ht="18" customHeight="1" x14ac:dyDescent="0.25">
      <c r="A623" s="14" t="s">
        <v>1370</v>
      </c>
      <c r="B623" s="58" t="s">
        <v>1812</v>
      </c>
      <c r="C623" s="56" t="s">
        <v>3228</v>
      </c>
      <c r="D623" s="96">
        <v>18.959999999999997</v>
      </c>
      <c r="E623" s="95">
        <v>0.06</v>
      </c>
      <c r="F623" s="137">
        <f t="shared" si="44"/>
        <v>42.823999999999998</v>
      </c>
      <c r="G623" s="68" t="s">
        <v>3229</v>
      </c>
      <c r="H623" s="19" t="s">
        <v>21</v>
      </c>
      <c r="I623" s="63" t="s">
        <v>1815</v>
      </c>
      <c r="J623" s="19" t="s">
        <v>23</v>
      </c>
      <c r="K623" s="21" t="s">
        <v>3230</v>
      </c>
      <c r="L623" s="60">
        <v>11000</v>
      </c>
    </row>
    <row r="624" spans="1:12" s="55" customFormat="1" ht="18" customHeight="1" x14ac:dyDescent="0.25">
      <c r="A624" s="14" t="s">
        <v>1370</v>
      </c>
      <c r="B624" s="58" t="s">
        <v>1812</v>
      </c>
      <c r="C624" s="56" t="s">
        <v>3231</v>
      </c>
      <c r="D624" s="96">
        <v>25.259999999999998</v>
      </c>
      <c r="E624" s="95">
        <v>0.06</v>
      </c>
      <c r="F624" s="137">
        <f t="shared" si="44"/>
        <v>50.383999999999993</v>
      </c>
      <c r="G624" s="18" t="s">
        <v>3232</v>
      </c>
      <c r="H624" s="19" t="s">
        <v>21</v>
      </c>
      <c r="I624" s="63" t="s">
        <v>1815</v>
      </c>
      <c r="J624" s="19" t="s">
        <v>23</v>
      </c>
      <c r="K624" s="21" t="s">
        <v>3233</v>
      </c>
      <c r="L624" s="60">
        <v>15000</v>
      </c>
    </row>
    <row r="625" spans="1:12" s="55" customFormat="1" ht="18" customHeight="1" x14ac:dyDescent="0.25">
      <c r="A625" s="14" t="s">
        <v>1370</v>
      </c>
      <c r="B625" s="58" t="s">
        <v>1812</v>
      </c>
      <c r="C625" s="56" t="s">
        <v>3234</v>
      </c>
      <c r="D625" s="96">
        <v>45.96</v>
      </c>
      <c r="E625" s="95">
        <v>0.06</v>
      </c>
      <c r="F625" s="137">
        <f>SUM(D625+E625)*1.2 + 40</f>
        <v>95.224000000000004</v>
      </c>
      <c r="G625" s="18" t="s">
        <v>3235</v>
      </c>
      <c r="H625" s="19" t="s">
        <v>21</v>
      </c>
      <c r="I625" s="63" t="s">
        <v>1815</v>
      </c>
      <c r="J625" s="19" t="s">
        <v>23</v>
      </c>
      <c r="K625" s="21" t="s">
        <v>3236</v>
      </c>
      <c r="L625" s="60">
        <v>15000</v>
      </c>
    </row>
    <row r="626" spans="1:12" s="55" customFormat="1" ht="18" customHeight="1" x14ac:dyDescent="0.25">
      <c r="A626" s="14" t="s">
        <v>1370</v>
      </c>
      <c r="B626" s="58" t="s">
        <v>1819</v>
      </c>
      <c r="C626" s="56" t="s">
        <v>3237</v>
      </c>
      <c r="D626" s="96">
        <v>31.959999999999997</v>
      </c>
      <c r="E626" s="95">
        <v>0.06</v>
      </c>
      <c r="F626" s="137">
        <f>SUM(D626+E626)*1.2 + 30</f>
        <v>68.423999999999992</v>
      </c>
      <c r="G626" s="18" t="s">
        <v>3238</v>
      </c>
      <c r="H626" s="19" t="s">
        <v>21</v>
      </c>
      <c r="I626" s="63" t="s">
        <v>1815</v>
      </c>
      <c r="J626" s="19" t="s">
        <v>23</v>
      </c>
      <c r="K626" s="21" t="s">
        <v>3239</v>
      </c>
      <c r="L626" s="60">
        <v>60000</v>
      </c>
    </row>
    <row r="627" spans="1:12" s="55" customFormat="1" ht="18" customHeight="1" x14ac:dyDescent="0.25">
      <c r="A627" s="14" t="s">
        <v>1370</v>
      </c>
      <c r="B627" s="58" t="s">
        <v>1812</v>
      </c>
      <c r="C627" s="56" t="s">
        <v>3240</v>
      </c>
      <c r="D627" s="96">
        <v>21.66</v>
      </c>
      <c r="E627" s="95">
        <v>0.06</v>
      </c>
      <c r="F627" s="137">
        <f t="shared" si="44"/>
        <v>46.063999999999993</v>
      </c>
      <c r="G627" s="18" t="s">
        <v>3241</v>
      </c>
      <c r="H627" s="19" t="s">
        <v>21</v>
      </c>
      <c r="I627" s="63" t="s">
        <v>1815</v>
      </c>
      <c r="J627" s="19" t="s">
        <v>23</v>
      </c>
      <c r="K627" s="21" t="s">
        <v>3242</v>
      </c>
      <c r="L627" s="60">
        <v>5000</v>
      </c>
    </row>
    <row r="628" spans="1:12" s="55" customFormat="1" ht="18" customHeight="1" x14ac:dyDescent="0.25">
      <c r="A628" s="14" t="s">
        <v>1370</v>
      </c>
      <c r="B628" s="58" t="s">
        <v>1812</v>
      </c>
      <c r="C628" s="56" t="s">
        <v>3243</v>
      </c>
      <c r="D628" s="96">
        <v>29.759999999999998</v>
      </c>
      <c r="E628" s="95">
        <v>0.06</v>
      </c>
      <c r="F628" s="137">
        <f>SUM(D628+E628)*1.2 + 25</f>
        <v>60.783999999999992</v>
      </c>
      <c r="G628" s="18" t="s">
        <v>3244</v>
      </c>
      <c r="H628" s="19" t="s">
        <v>21</v>
      </c>
      <c r="I628" s="63" t="s">
        <v>1815</v>
      </c>
      <c r="J628" s="19" t="s">
        <v>23</v>
      </c>
      <c r="K628" s="21" t="s">
        <v>3245</v>
      </c>
      <c r="L628" s="60">
        <v>10000</v>
      </c>
    </row>
    <row r="629" spans="1:12" s="55" customFormat="1" ht="18" customHeight="1" x14ac:dyDescent="0.25">
      <c r="A629" s="14" t="s">
        <v>1370</v>
      </c>
      <c r="B629" s="58" t="s">
        <v>1812</v>
      </c>
      <c r="C629" s="56" t="s">
        <v>3246</v>
      </c>
      <c r="D629" s="96">
        <v>35.160000000000004</v>
      </c>
      <c r="E629" s="95">
        <v>0.06</v>
      </c>
      <c r="F629" s="137">
        <f>SUM(D629+E629)*1.2 + 35</f>
        <v>77.26400000000001</v>
      </c>
      <c r="G629" s="18" t="s">
        <v>3247</v>
      </c>
      <c r="H629" s="19" t="s">
        <v>21</v>
      </c>
      <c r="I629" s="63" t="s">
        <v>1815</v>
      </c>
      <c r="J629" s="19" t="s">
        <v>23</v>
      </c>
      <c r="K629" s="21" t="s">
        <v>3248</v>
      </c>
      <c r="L629" s="60">
        <v>20000</v>
      </c>
    </row>
    <row r="630" spans="1:12" s="55" customFormat="1" ht="18" customHeight="1" x14ac:dyDescent="0.25">
      <c r="A630" s="14" t="s">
        <v>1370</v>
      </c>
      <c r="B630" s="58" t="s">
        <v>1812</v>
      </c>
      <c r="C630" s="56" t="s">
        <v>3249</v>
      </c>
      <c r="D630" s="96">
        <v>30.009999999999998</v>
      </c>
      <c r="E630" s="95">
        <v>0.06</v>
      </c>
      <c r="F630" s="137">
        <f>SUM(D630+E630)*1.2 + 25</f>
        <v>61.083999999999996</v>
      </c>
      <c r="G630" s="18" t="s">
        <v>3250</v>
      </c>
      <c r="H630" s="19" t="s">
        <v>21</v>
      </c>
      <c r="I630" s="63" t="s">
        <v>1815</v>
      </c>
      <c r="J630" s="19" t="s">
        <v>23</v>
      </c>
      <c r="K630" s="21" t="s">
        <v>3251</v>
      </c>
      <c r="L630" s="60">
        <v>10000</v>
      </c>
    </row>
    <row r="631" spans="1:12" s="55" customFormat="1" ht="18" customHeight="1" x14ac:dyDescent="0.25">
      <c r="A631" s="14" t="s">
        <v>1370</v>
      </c>
      <c r="B631" s="58" t="s">
        <v>1812</v>
      </c>
      <c r="C631" s="56" t="s">
        <v>3252</v>
      </c>
      <c r="D631" s="96">
        <v>30.009999999999998</v>
      </c>
      <c r="E631" s="95">
        <v>0.06</v>
      </c>
      <c r="F631" s="137">
        <f t="shared" ref="F631:F633" si="46">SUM(D631+E631)*1.2 + 25</f>
        <v>61.083999999999996</v>
      </c>
      <c r="G631" s="18" t="s">
        <v>3253</v>
      </c>
      <c r="H631" s="19" t="s">
        <v>27</v>
      </c>
      <c r="I631" s="59" t="s">
        <v>1815</v>
      </c>
      <c r="J631" s="19" t="s">
        <v>28</v>
      </c>
      <c r="K631" s="21" t="s">
        <v>3251</v>
      </c>
      <c r="L631" s="60">
        <v>6600</v>
      </c>
    </row>
    <row r="632" spans="1:12" s="55" customFormat="1" ht="18" customHeight="1" x14ac:dyDescent="0.25">
      <c r="A632" s="14" t="s">
        <v>1370</v>
      </c>
      <c r="B632" s="58" t="s">
        <v>1812</v>
      </c>
      <c r="C632" s="56" t="s">
        <v>3254</v>
      </c>
      <c r="D632" s="96">
        <v>30.009999999999998</v>
      </c>
      <c r="E632" s="95">
        <v>0.06</v>
      </c>
      <c r="F632" s="137">
        <f t="shared" si="46"/>
        <v>61.083999999999996</v>
      </c>
      <c r="G632" s="18" t="s">
        <v>3255</v>
      </c>
      <c r="H632" s="19" t="s">
        <v>31</v>
      </c>
      <c r="I632" s="61" t="s">
        <v>1815</v>
      </c>
      <c r="J632" s="19" t="s">
        <v>32</v>
      </c>
      <c r="K632" s="21" t="s">
        <v>3251</v>
      </c>
      <c r="L632" s="60">
        <v>6600</v>
      </c>
    </row>
    <row r="633" spans="1:12" s="55" customFormat="1" ht="18" customHeight="1" x14ac:dyDescent="0.25">
      <c r="A633" s="14" t="s">
        <v>1370</v>
      </c>
      <c r="B633" s="58" t="s">
        <v>1812</v>
      </c>
      <c r="C633" s="56" t="s">
        <v>3256</v>
      </c>
      <c r="D633" s="96">
        <v>30.009999999999998</v>
      </c>
      <c r="E633" s="95">
        <v>0.06</v>
      </c>
      <c r="F633" s="137">
        <f t="shared" si="46"/>
        <v>61.083999999999996</v>
      </c>
      <c r="G633" s="18" t="s">
        <v>3257</v>
      </c>
      <c r="H633" s="19" t="s">
        <v>36</v>
      </c>
      <c r="I633" s="62" t="s">
        <v>1815</v>
      </c>
      <c r="J633" s="19" t="s">
        <v>37</v>
      </c>
      <c r="K633" s="21" t="s">
        <v>3251</v>
      </c>
      <c r="L633" s="60">
        <v>6600</v>
      </c>
    </row>
    <row r="634" spans="1:12" s="55" customFormat="1" ht="18" customHeight="1" x14ac:dyDescent="0.25">
      <c r="A634" s="14" t="s">
        <v>1370</v>
      </c>
      <c r="B634" s="58" t="s">
        <v>1812</v>
      </c>
      <c r="C634" s="56" t="s">
        <v>3258</v>
      </c>
      <c r="D634" s="96">
        <v>40.06</v>
      </c>
      <c r="E634" s="95">
        <v>0.06</v>
      </c>
      <c r="F634" s="137">
        <f>SUM(D634+E634)*1.2 + 35</f>
        <v>83.144000000000005</v>
      </c>
      <c r="G634" s="18" t="s">
        <v>3259</v>
      </c>
      <c r="H634" s="19" t="s">
        <v>21</v>
      </c>
      <c r="I634" s="63" t="s">
        <v>1815</v>
      </c>
      <c r="J634" s="19" t="s">
        <v>23</v>
      </c>
      <c r="K634" s="21" t="s">
        <v>3260</v>
      </c>
      <c r="L634" s="60">
        <v>20000</v>
      </c>
    </row>
    <row r="635" spans="1:12" s="55" customFormat="1" ht="18" customHeight="1" x14ac:dyDescent="0.25">
      <c r="A635" s="14" t="s">
        <v>1370</v>
      </c>
      <c r="B635" s="58" t="s">
        <v>1812</v>
      </c>
      <c r="C635" s="56" t="s">
        <v>3261</v>
      </c>
      <c r="D635" s="96">
        <v>71.16</v>
      </c>
      <c r="E635" s="95">
        <v>0.06</v>
      </c>
      <c r="F635" s="137">
        <f>SUM(D635+E635)*1.2 + 70</f>
        <v>155.464</v>
      </c>
      <c r="G635" s="18" t="s">
        <v>3262</v>
      </c>
      <c r="H635" s="19" t="s">
        <v>21</v>
      </c>
      <c r="I635" s="63" t="s">
        <v>1815</v>
      </c>
      <c r="J635" s="19" t="s">
        <v>23</v>
      </c>
      <c r="K635" s="21" t="s">
        <v>3263</v>
      </c>
      <c r="L635" s="60">
        <v>35000</v>
      </c>
    </row>
    <row r="636" spans="1:12" s="55" customFormat="1" ht="18" customHeight="1" x14ac:dyDescent="0.25">
      <c r="A636" s="14" t="s">
        <v>1370</v>
      </c>
      <c r="B636" s="58" t="s">
        <v>1812</v>
      </c>
      <c r="C636" s="56" t="s">
        <v>3264</v>
      </c>
      <c r="D636" s="96">
        <v>53.160000000000004</v>
      </c>
      <c r="E636" s="95">
        <v>0.06</v>
      </c>
      <c r="F636" s="137">
        <f>SUM(D636+E636)*1.2 + 50</f>
        <v>113.864</v>
      </c>
      <c r="G636" s="18" t="s">
        <v>3265</v>
      </c>
      <c r="H636" s="19" t="s">
        <v>21</v>
      </c>
      <c r="I636" s="63" t="s">
        <v>1815</v>
      </c>
      <c r="J636" s="19" t="s">
        <v>23</v>
      </c>
      <c r="K636" s="21" t="s">
        <v>3266</v>
      </c>
      <c r="L636" s="60">
        <v>25000</v>
      </c>
    </row>
    <row r="637" spans="1:12" s="55" customFormat="1" ht="18" customHeight="1" x14ac:dyDescent="0.25">
      <c r="A637" s="14" t="s">
        <v>1370</v>
      </c>
      <c r="B637" s="58" t="s">
        <v>1812</v>
      </c>
      <c r="C637" s="56" t="s">
        <v>3267</v>
      </c>
      <c r="D637" s="96">
        <v>59.06</v>
      </c>
      <c r="E637" s="95">
        <v>0.06</v>
      </c>
      <c r="F637" s="137">
        <f>SUM(D637+E637)*1.2 + 55</f>
        <v>125.944</v>
      </c>
      <c r="G637" s="18" t="s">
        <v>3265</v>
      </c>
      <c r="H637" s="19" t="s">
        <v>21</v>
      </c>
      <c r="I637" s="63" t="s">
        <v>1815</v>
      </c>
      <c r="J637" s="19" t="s">
        <v>23</v>
      </c>
      <c r="K637" s="21" t="s">
        <v>3266</v>
      </c>
      <c r="L637" s="60">
        <v>25000</v>
      </c>
    </row>
    <row r="638" spans="1:12" s="55" customFormat="1" ht="18" customHeight="1" x14ac:dyDescent="0.25">
      <c r="A638" s="14" t="s">
        <v>1370</v>
      </c>
      <c r="B638" s="58" t="s">
        <v>1812</v>
      </c>
      <c r="C638" s="56" t="s">
        <v>3268</v>
      </c>
      <c r="D638" s="96">
        <v>31.56</v>
      </c>
      <c r="E638" s="95">
        <v>0.06</v>
      </c>
      <c r="F638" s="137">
        <f>SUM(D638+E638)*1.2 + 30</f>
        <v>67.943999999999988</v>
      </c>
      <c r="G638" s="18" t="s">
        <v>3269</v>
      </c>
      <c r="H638" s="19" t="s">
        <v>21</v>
      </c>
      <c r="I638" s="63" t="s">
        <v>1815</v>
      </c>
      <c r="J638" s="19" t="s">
        <v>23</v>
      </c>
      <c r="K638" s="21" t="s">
        <v>3270</v>
      </c>
      <c r="L638" s="60">
        <v>8000</v>
      </c>
    </row>
    <row r="639" spans="1:12" s="55" customFormat="1" ht="18" customHeight="1" x14ac:dyDescent="0.25">
      <c r="A639" s="14" t="s">
        <v>1370</v>
      </c>
      <c r="B639" s="58" t="s">
        <v>1812</v>
      </c>
      <c r="C639" s="56" t="s">
        <v>3271</v>
      </c>
      <c r="D639" s="96">
        <v>31.56</v>
      </c>
      <c r="E639" s="95">
        <v>0.06</v>
      </c>
      <c r="F639" s="137">
        <f t="shared" ref="F639:F641" si="47">SUM(D639+E639)*1.2 + 30</f>
        <v>67.943999999999988</v>
      </c>
      <c r="G639" s="18" t="s">
        <v>3272</v>
      </c>
      <c r="H639" s="19" t="s">
        <v>27</v>
      </c>
      <c r="I639" s="59" t="s">
        <v>1815</v>
      </c>
      <c r="J639" s="19" t="s">
        <v>28</v>
      </c>
      <c r="K639" s="21" t="s">
        <v>3270</v>
      </c>
      <c r="L639" s="60">
        <v>5000</v>
      </c>
    </row>
    <row r="640" spans="1:12" s="55" customFormat="1" ht="18" customHeight="1" x14ac:dyDescent="0.25">
      <c r="A640" s="14" t="s">
        <v>1370</v>
      </c>
      <c r="B640" s="58" t="s">
        <v>1812</v>
      </c>
      <c r="C640" s="56" t="s">
        <v>3273</v>
      </c>
      <c r="D640" s="96">
        <v>31.56</v>
      </c>
      <c r="E640" s="95">
        <v>0.06</v>
      </c>
      <c r="F640" s="137">
        <f t="shared" si="47"/>
        <v>67.943999999999988</v>
      </c>
      <c r="G640" s="18" t="s">
        <v>3274</v>
      </c>
      <c r="H640" s="19" t="s">
        <v>31</v>
      </c>
      <c r="I640" s="61" t="s">
        <v>1815</v>
      </c>
      <c r="J640" s="19" t="s">
        <v>32</v>
      </c>
      <c r="K640" s="21" t="s">
        <v>3270</v>
      </c>
      <c r="L640" s="60">
        <v>5000</v>
      </c>
    </row>
    <row r="641" spans="1:12" s="55" customFormat="1" ht="18" customHeight="1" x14ac:dyDescent="0.25">
      <c r="A641" s="14" t="s">
        <v>1370</v>
      </c>
      <c r="B641" s="58" t="s">
        <v>1812</v>
      </c>
      <c r="C641" s="56" t="s">
        <v>3275</v>
      </c>
      <c r="D641" s="96">
        <v>31.56</v>
      </c>
      <c r="E641" s="95">
        <v>0.06</v>
      </c>
      <c r="F641" s="137">
        <f t="shared" si="47"/>
        <v>67.943999999999988</v>
      </c>
      <c r="G641" s="18" t="s">
        <v>3276</v>
      </c>
      <c r="H641" s="19" t="s">
        <v>36</v>
      </c>
      <c r="I641" s="62" t="s">
        <v>1815</v>
      </c>
      <c r="J641" s="19" t="s">
        <v>37</v>
      </c>
      <c r="K641" s="21" t="s">
        <v>3270</v>
      </c>
      <c r="L641" s="60">
        <v>5000</v>
      </c>
    </row>
    <row r="642" spans="1:12" s="55" customFormat="1" ht="18" customHeight="1" x14ac:dyDescent="0.25">
      <c r="A642" s="14" t="s">
        <v>1370</v>
      </c>
      <c r="B642" s="58" t="s">
        <v>1812</v>
      </c>
      <c r="C642" s="56" t="s">
        <v>3277</v>
      </c>
      <c r="D642" s="96">
        <v>15.56</v>
      </c>
      <c r="E642" s="95">
        <v>0.06</v>
      </c>
      <c r="F642" s="137">
        <f t="shared" si="44"/>
        <v>38.744</v>
      </c>
      <c r="G642" s="18" t="s">
        <v>3278</v>
      </c>
      <c r="H642" s="19" t="s">
        <v>21</v>
      </c>
      <c r="I642" s="63" t="s">
        <v>1815</v>
      </c>
      <c r="J642" s="19" t="s">
        <v>23</v>
      </c>
      <c r="K642" s="21" t="s">
        <v>3279</v>
      </c>
      <c r="L642" s="60">
        <v>2500</v>
      </c>
    </row>
    <row r="643" spans="1:12" s="55" customFormat="1" ht="18" customHeight="1" x14ac:dyDescent="0.25">
      <c r="A643" s="14" t="s">
        <v>1370</v>
      </c>
      <c r="B643" s="58" t="s">
        <v>1812</v>
      </c>
      <c r="C643" s="56" t="s">
        <v>3280</v>
      </c>
      <c r="D643" s="96">
        <v>12.56</v>
      </c>
      <c r="E643" s="95">
        <v>0.06</v>
      </c>
      <c r="F643" s="137">
        <f t="shared" si="44"/>
        <v>35.143999999999998</v>
      </c>
      <c r="G643" s="18" t="s">
        <v>3281</v>
      </c>
      <c r="H643" s="19" t="s">
        <v>27</v>
      </c>
      <c r="I643" s="59" t="s">
        <v>1815</v>
      </c>
      <c r="J643" s="19" t="s">
        <v>28</v>
      </c>
      <c r="K643" s="21" t="s">
        <v>3279</v>
      </c>
      <c r="L643" s="60">
        <v>2000</v>
      </c>
    </row>
    <row r="644" spans="1:12" s="55" customFormat="1" ht="18" customHeight="1" x14ac:dyDescent="0.25">
      <c r="A644" s="14" t="s">
        <v>1370</v>
      </c>
      <c r="B644" s="58" t="s">
        <v>1812</v>
      </c>
      <c r="C644" s="56" t="s">
        <v>3282</v>
      </c>
      <c r="D644" s="96">
        <v>11.31</v>
      </c>
      <c r="E644" s="95">
        <v>0.06</v>
      </c>
      <c r="F644" s="137">
        <f t="shared" ref="F644:F689" si="48">SUM(D644+E644)*1.2 + 20</f>
        <v>33.643999999999998</v>
      </c>
      <c r="G644" s="18" t="s">
        <v>3283</v>
      </c>
      <c r="H644" s="19" t="s">
        <v>31</v>
      </c>
      <c r="I644" s="61" t="s">
        <v>1815</v>
      </c>
      <c r="J644" s="19" t="s">
        <v>32</v>
      </c>
      <c r="K644" s="21" t="s">
        <v>3279</v>
      </c>
      <c r="L644" s="60">
        <v>2000</v>
      </c>
    </row>
    <row r="645" spans="1:12" s="55" customFormat="1" ht="18" customHeight="1" x14ac:dyDescent="0.25">
      <c r="A645" s="14" t="s">
        <v>1370</v>
      </c>
      <c r="B645" s="58" t="s">
        <v>1812</v>
      </c>
      <c r="C645" s="56" t="s">
        <v>3284</v>
      </c>
      <c r="D645" s="96">
        <v>12.56</v>
      </c>
      <c r="E645" s="95">
        <v>0.06</v>
      </c>
      <c r="F645" s="137">
        <f t="shared" si="48"/>
        <v>35.143999999999998</v>
      </c>
      <c r="G645" s="18" t="s">
        <v>3285</v>
      </c>
      <c r="H645" s="19" t="s">
        <v>36</v>
      </c>
      <c r="I645" s="62" t="s">
        <v>1815</v>
      </c>
      <c r="J645" s="19" t="s">
        <v>37</v>
      </c>
      <c r="K645" s="21" t="s">
        <v>3279</v>
      </c>
      <c r="L645" s="60">
        <v>2000</v>
      </c>
    </row>
    <row r="646" spans="1:12" s="55" customFormat="1" ht="18" customHeight="1" x14ac:dyDescent="0.25">
      <c r="A646" s="14" t="s">
        <v>1370</v>
      </c>
      <c r="B646" s="58" t="s">
        <v>1812</v>
      </c>
      <c r="C646" s="56" t="s">
        <v>3286</v>
      </c>
      <c r="D646" s="96">
        <v>71.16</v>
      </c>
      <c r="E646" s="95">
        <v>0.06</v>
      </c>
      <c r="F646" s="137">
        <f>SUM(D646+E646)*1.2 + 70</f>
        <v>155.464</v>
      </c>
      <c r="G646" s="18" t="s">
        <v>3287</v>
      </c>
      <c r="H646" s="19" t="s">
        <v>21</v>
      </c>
      <c r="I646" s="63" t="s">
        <v>1815</v>
      </c>
      <c r="J646" s="19" t="s">
        <v>23</v>
      </c>
      <c r="K646" s="21" t="s">
        <v>3288</v>
      </c>
      <c r="L646" s="60">
        <v>6000</v>
      </c>
    </row>
    <row r="647" spans="1:12" s="55" customFormat="1" ht="18" customHeight="1" x14ac:dyDescent="0.25">
      <c r="A647" s="14" t="s">
        <v>1370</v>
      </c>
      <c r="B647" s="58" t="s">
        <v>1812</v>
      </c>
      <c r="C647" s="56" t="s">
        <v>3289</v>
      </c>
      <c r="D647" s="96">
        <v>116.16</v>
      </c>
      <c r="E647" s="95">
        <v>0.06</v>
      </c>
      <c r="F647" s="137">
        <f>SUM(D647+E647)*1.2 + 110</f>
        <v>249.464</v>
      </c>
      <c r="G647" s="18" t="s">
        <v>3290</v>
      </c>
      <c r="H647" s="19" t="s">
        <v>21</v>
      </c>
      <c r="I647" s="63" t="s">
        <v>1815</v>
      </c>
      <c r="J647" s="19" t="s">
        <v>23</v>
      </c>
      <c r="K647" s="21" t="s">
        <v>3291</v>
      </c>
      <c r="L647" s="60">
        <v>15000</v>
      </c>
    </row>
    <row r="648" spans="1:12" s="55" customFormat="1" ht="18" customHeight="1" x14ac:dyDescent="0.25">
      <c r="A648" s="14" t="s">
        <v>1370</v>
      </c>
      <c r="B648" s="58" t="s">
        <v>1812</v>
      </c>
      <c r="C648" s="56" t="s">
        <v>3292</v>
      </c>
      <c r="D648" s="96">
        <v>140.46</v>
      </c>
      <c r="E648" s="95">
        <v>0.06</v>
      </c>
      <c r="F648" s="137">
        <f>SUM(D648+E648)*1.2 + 130</f>
        <v>298.62400000000002</v>
      </c>
      <c r="G648" s="18" t="s">
        <v>3293</v>
      </c>
      <c r="H648" s="19" t="s">
        <v>21</v>
      </c>
      <c r="I648" s="63" t="s">
        <v>1815</v>
      </c>
      <c r="J648" s="19" t="s">
        <v>23</v>
      </c>
      <c r="K648" s="21" t="s">
        <v>3294</v>
      </c>
      <c r="L648" s="60">
        <v>20000</v>
      </c>
    </row>
    <row r="649" spans="1:12" s="55" customFormat="1" ht="18" customHeight="1" x14ac:dyDescent="0.25">
      <c r="A649" s="14" t="s">
        <v>1370</v>
      </c>
      <c r="B649" s="58" t="s">
        <v>1812</v>
      </c>
      <c r="C649" s="56" t="s">
        <v>3295</v>
      </c>
      <c r="D649" s="96">
        <v>152.16</v>
      </c>
      <c r="E649" s="95">
        <v>0.06</v>
      </c>
      <c r="F649" s="137">
        <f>SUM(D649+E649)*1.2 + 145</f>
        <v>327.66399999999999</v>
      </c>
      <c r="G649" s="18" t="s">
        <v>3296</v>
      </c>
      <c r="H649" s="19" t="s">
        <v>21</v>
      </c>
      <c r="I649" s="63" t="s">
        <v>1815</v>
      </c>
      <c r="J649" s="19" t="s">
        <v>23</v>
      </c>
      <c r="K649" s="21" t="s">
        <v>3297</v>
      </c>
      <c r="L649" s="60">
        <v>25000</v>
      </c>
    </row>
    <row r="650" spans="1:12" s="55" customFormat="1" ht="18" customHeight="1" x14ac:dyDescent="0.25">
      <c r="A650" s="14" t="s">
        <v>1370</v>
      </c>
      <c r="B650" s="58" t="s">
        <v>1812</v>
      </c>
      <c r="C650" s="56" t="s">
        <v>3298</v>
      </c>
      <c r="D650" s="96">
        <v>29.06</v>
      </c>
      <c r="E650" s="95">
        <v>0.06</v>
      </c>
      <c r="F650" s="137">
        <f>SUM(D650+E650)*1.2 + 25</f>
        <v>59.943999999999996</v>
      </c>
      <c r="G650" s="18" t="s">
        <v>3299</v>
      </c>
      <c r="H650" s="19" t="s">
        <v>21</v>
      </c>
      <c r="I650" s="63" t="s">
        <v>1815</v>
      </c>
      <c r="J650" s="19" t="s">
        <v>23</v>
      </c>
      <c r="K650" s="21" t="s">
        <v>3300</v>
      </c>
      <c r="L650" s="60">
        <v>2500</v>
      </c>
    </row>
    <row r="651" spans="1:12" s="55" customFormat="1" ht="18" customHeight="1" x14ac:dyDescent="0.25">
      <c r="A651" s="14" t="s">
        <v>1370</v>
      </c>
      <c r="B651" s="58" t="s">
        <v>1812</v>
      </c>
      <c r="C651" s="56" t="s">
        <v>3301</v>
      </c>
      <c r="D651" s="96">
        <v>31.56</v>
      </c>
      <c r="E651" s="95">
        <v>0.06</v>
      </c>
      <c r="F651" s="137">
        <f>SUM(D651+E651)*1.2 + 30</f>
        <v>67.943999999999988</v>
      </c>
      <c r="G651" s="18" t="s">
        <v>3302</v>
      </c>
      <c r="H651" s="19" t="s">
        <v>21</v>
      </c>
      <c r="I651" s="63" t="s">
        <v>1815</v>
      </c>
      <c r="J651" s="19" t="s">
        <v>23</v>
      </c>
      <c r="K651" s="21" t="s">
        <v>3303</v>
      </c>
      <c r="L651" s="60">
        <v>10000</v>
      </c>
    </row>
    <row r="652" spans="1:12" s="55" customFormat="1" ht="18" customHeight="1" x14ac:dyDescent="0.25">
      <c r="A652" s="14" t="s">
        <v>1370</v>
      </c>
      <c r="B652" s="58" t="s">
        <v>1812</v>
      </c>
      <c r="C652" s="56" t="s">
        <v>3304</v>
      </c>
      <c r="D652" s="96">
        <v>40.56</v>
      </c>
      <c r="E652" s="95">
        <v>0.06</v>
      </c>
      <c r="F652" s="137">
        <f>SUM(D652+E652)*1.2 + 35</f>
        <v>83.744</v>
      </c>
      <c r="G652" s="18" t="s">
        <v>3305</v>
      </c>
      <c r="H652" s="19" t="s">
        <v>21</v>
      </c>
      <c r="I652" s="63" t="s">
        <v>1815</v>
      </c>
      <c r="J652" s="19" t="s">
        <v>23</v>
      </c>
      <c r="K652" s="21" t="s">
        <v>3306</v>
      </c>
      <c r="L652" s="60">
        <v>20000</v>
      </c>
    </row>
    <row r="653" spans="1:12" s="55" customFormat="1" ht="18" customHeight="1" x14ac:dyDescent="0.25">
      <c r="A653" s="14" t="s">
        <v>1370</v>
      </c>
      <c r="B653" s="58" t="s">
        <v>1812</v>
      </c>
      <c r="C653" s="56" t="s">
        <v>3307</v>
      </c>
      <c r="D653" s="96">
        <v>35.06</v>
      </c>
      <c r="E653" s="95">
        <v>0.06</v>
      </c>
      <c r="F653" s="137">
        <f>SUM(D653+E653)*1.2 + 30</f>
        <v>72.144000000000005</v>
      </c>
      <c r="G653" s="18" t="s">
        <v>3308</v>
      </c>
      <c r="H653" s="19" t="s">
        <v>21</v>
      </c>
      <c r="I653" s="63" t="s">
        <v>1815</v>
      </c>
      <c r="J653" s="19" t="s">
        <v>23</v>
      </c>
      <c r="K653" s="21" t="s">
        <v>3309</v>
      </c>
      <c r="L653" s="60">
        <v>25000</v>
      </c>
    </row>
    <row r="654" spans="1:12" s="55" customFormat="1" ht="18" customHeight="1" x14ac:dyDescent="0.25">
      <c r="A654" s="14" t="s">
        <v>1370</v>
      </c>
      <c r="B654" s="58" t="s">
        <v>1812</v>
      </c>
      <c r="C654" s="56" t="s">
        <v>3310</v>
      </c>
      <c r="D654" s="96">
        <v>56.96</v>
      </c>
      <c r="E654" s="95">
        <v>0.06</v>
      </c>
      <c r="F654" s="137">
        <f>SUM(D654+E654)*1.2 + 55</f>
        <v>123.42400000000001</v>
      </c>
      <c r="G654" s="18" t="s">
        <v>3311</v>
      </c>
      <c r="H654" s="19" t="s">
        <v>21</v>
      </c>
      <c r="I654" s="63" t="s">
        <v>1815</v>
      </c>
      <c r="J654" s="19" t="s">
        <v>23</v>
      </c>
      <c r="K654" s="21" t="s">
        <v>3312</v>
      </c>
      <c r="L654" s="60">
        <v>25000</v>
      </c>
    </row>
    <row r="655" spans="1:12" s="55" customFormat="1" ht="18" customHeight="1" x14ac:dyDescent="0.25">
      <c r="A655" s="14" t="s">
        <v>1370</v>
      </c>
      <c r="B655" s="58" t="s">
        <v>1812</v>
      </c>
      <c r="C655" s="56" t="s">
        <v>3313</v>
      </c>
      <c r="D655" s="96">
        <v>59.06</v>
      </c>
      <c r="E655" s="95">
        <v>0.06</v>
      </c>
      <c r="F655" s="137">
        <f>SUM(D655+E655)*1.2 + 55</f>
        <v>125.944</v>
      </c>
      <c r="G655" s="18" t="s">
        <v>3314</v>
      </c>
      <c r="H655" s="19" t="s">
        <v>21</v>
      </c>
      <c r="I655" s="63" t="s">
        <v>1815</v>
      </c>
      <c r="J655" s="19" t="s">
        <v>23</v>
      </c>
      <c r="K655" s="21" t="s">
        <v>3315</v>
      </c>
      <c r="L655" s="60">
        <v>30000</v>
      </c>
    </row>
    <row r="656" spans="1:12" s="55" customFormat="1" ht="18" customHeight="1" x14ac:dyDescent="0.25">
      <c r="A656" s="14" t="s">
        <v>1370</v>
      </c>
      <c r="B656" s="58" t="s">
        <v>1812</v>
      </c>
      <c r="C656" s="56" t="s">
        <v>3316</v>
      </c>
      <c r="D656" s="96">
        <v>32.370000000000005</v>
      </c>
      <c r="E656" s="95">
        <v>0.06</v>
      </c>
      <c r="F656" s="137">
        <f>SUM(D656+E656)*1.2 + 30</f>
        <v>68.915999999999997</v>
      </c>
      <c r="G656" s="18" t="s">
        <v>3317</v>
      </c>
      <c r="H656" s="19" t="s">
        <v>21</v>
      </c>
      <c r="I656" s="63" t="s">
        <v>1815</v>
      </c>
      <c r="J656" s="19" t="s">
        <v>23</v>
      </c>
      <c r="K656" s="21" t="s">
        <v>3318</v>
      </c>
      <c r="L656" s="60">
        <v>21000</v>
      </c>
    </row>
    <row r="657" spans="1:12" s="55" customFormat="1" ht="18" customHeight="1" x14ac:dyDescent="0.25">
      <c r="A657" s="14" t="s">
        <v>1370</v>
      </c>
      <c r="B657" s="58" t="s">
        <v>1812</v>
      </c>
      <c r="C657" s="56" t="s">
        <v>3319</v>
      </c>
      <c r="D657" s="96">
        <v>40.29</v>
      </c>
      <c r="E657" s="95">
        <v>0.06</v>
      </c>
      <c r="F657" s="137">
        <f>SUM(D657+E657)*1.2 + 40</f>
        <v>88.42</v>
      </c>
      <c r="G657" s="18" t="s">
        <v>3317</v>
      </c>
      <c r="H657" s="19" t="s">
        <v>21</v>
      </c>
      <c r="I657" s="63" t="s">
        <v>1815</v>
      </c>
      <c r="J657" s="19" t="s">
        <v>23</v>
      </c>
      <c r="K657" s="21" t="s">
        <v>3320</v>
      </c>
      <c r="L657" s="60">
        <v>32000</v>
      </c>
    </row>
    <row r="658" spans="1:12" s="55" customFormat="1" ht="18" customHeight="1" x14ac:dyDescent="0.25">
      <c r="A658" s="14" t="s">
        <v>1370</v>
      </c>
      <c r="B658" s="58" t="s">
        <v>1812</v>
      </c>
      <c r="C658" s="56" t="s">
        <v>3321</v>
      </c>
      <c r="D658" s="96">
        <v>31.56</v>
      </c>
      <c r="E658" s="95">
        <v>0.06</v>
      </c>
      <c r="F658" s="137">
        <f>SUM(D658+E658)*1.2 + 30</f>
        <v>67.943999999999988</v>
      </c>
      <c r="G658" s="18" t="s">
        <v>3322</v>
      </c>
      <c r="H658" s="19" t="s">
        <v>21</v>
      </c>
      <c r="I658" s="63" t="s">
        <v>1815</v>
      </c>
      <c r="J658" s="19" t="s">
        <v>23</v>
      </c>
      <c r="K658" s="21" t="s">
        <v>3323</v>
      </c>
      <c r="L658" s="60">
        <v>21000</v>
      </c>
    </row>
    <row r="659" spans="1:12" s="55" customFormat="1" ht="18" customHeight="1" x14ac:dyDescent="0.25">
      <c r="A659" s="14" t="s">
        <v>1370</v>
      </c>
      <c r="B659" s="58" t="s">
        <v>1812</v>
      </c>
      <c r="C659" s="56" t="s">
        <v>3324</v>
      </c>
      <c r="D659" s="96">
        <v>49.56</v>
      </c>
      <c r="E659" s="95">
        <v>0.06</v>
      </c>
      <c r="F659" s="137">
        <f>SUM(D659+E659)*1.2 + 45</f>
        <v>104.54400000000001</v>
      </c>
      <c r="G659" s="18" t="s">
        <v>3325</v>
      </c>
      <c r="H659" s="19" t="s">
        <v>21</v>
      </c>
      <c r="I659" s="63" t="s">
        <v>1815</v>
      </c>
      <c r="J659" s="19" t="s">
        <v>23</v>
      </c>
      <c r="K659" s="21" t="s">
        <v>3326</v>
      </c>
      <c r="L659" s="60">
        <v>25000</v>
      </c>
    </row>
    <row r="660" spans="1:12" s="55" customFormat="1" ht="18" customHeight="1" x14ac:dyDescent="0.25">
      <c r="A660" s="14" t="s">
        <v>1370</v>
      </c>
      <c r="B660" s="58" t="s">
        <v>1812</v>
      </c>
      <c r="C660" s="56" t="s">
        <v>3327</v>
      </c>
      <c r="D660" s="96">
        <v>40.56</v>
      </c>
      <c r="E660" s="95">
        <v>0.06</v>
      </c>
      <c r="F660" s="137">
        <f>SUM(D660+E660)*1.2 + 35</f>
        <v>83.744</v>
      </c>
      <c r="G660" s="18" t="s">
        <v>3328</v>
      </c>
      <c r="H660" s="19" t="s">
        <v>21</v>
      </c>
      <c r="I660" s="63" t="s">
        <v>1815</v>
      </c>
      <c r="J660" s="19" t="s">
        <v>23</v>
      </c>
      <c r="K660" s="21" t="s">
        <v>3326</v>
      </c>
      <c r="L660" s="60">
        <v>7000</v>
      </c>
    </row>
    <row r="661" spans="1:12" s="55" customFormat="1" ht="18" customHeight="1" x14ac:dyDescent="0.25">
      <c r="A661" s="14" t="s">
        <v>1370</v>
      </c>
      <c r="B661" s="58" t="s">
        <v>1812</v>
      </c>
      <c r="C661" s="56" t="s">
        <v>3329</v>
      </c>
      <c r="D661" s="96">
        <v>34.96</v>
      </c>
      <c r="E661" s="95">
        <v>0.06</v>
      </c>
      <c r="F661" s="137">
        <f>SUM(D661+E661)*1.2 + 30</f>
        <v>72.024000000000001</v>
      </c>
      <c r="G661" s="18" t="s">
        <v>3330</v>
      </c>
      <c r="H661" s="19" t="s">
        <v>21</v>
      </c>
      <c r="I661" s="63" t="s">
        <v>1815</v>
      </c>
      <c r="J661" s="19" t="s">
        <v>23</v>
      </c>
      <c r="K661" s="21" t="s">
        <v>3331</v>
      </c>
      <c r="L661" s="60">
        <v>7000</v>
      </c>
    </row>
    <row r="662" spans="1:12" s="55" customFormat="1" ht="18" customHeight="1" x14ac:dyDescent="0.25">
      <c r="A662" s="14" t="s">
        <v>1370</v>
      </c>
      <c r="B662" s="58" t="s">
        <v>1812</v>
      </c>
      <c r="C662" s="56" t="s">
        <v>3332</v>
      </c>
      <c r="D662" s="96">
        <v>58.56</v>
      </c>
      <c r="E662" s="95">
        <v>0.06</v>
      </c>
      <c r="F662" s="137">
        <f>SUM(D662+E662)*1.2 + 55</f>
        <v>125.34400000000001</v>
      </c>
      <c r="G662" s="18" t="s">
        <v>3333</v>
      </c>
      <c r="H662" s="19" t="s">
        <v>21</v>
      </c>
      <c r="I662" s="63" t="s">
        <v>1815</v>
      </c>
      <c r="J662" s="19" t="s">
        <v>23</v>
      </c>
      <c r="K662" s="21" t="s">
        <v>3331</v>
      </c>
      <c r="L662" s="60">
        <v>25000</v>
      </c>
    </row>
    <row r="663" spans="1:12" s="55" customFormat="1" ht="18" customHeight="1" x14ac:dyDescent="0.25">
      <c r="A663" s="14" t="s">
        <v>1370</v>
      </c>
      <c r="B663" s="58" t="s">
        <v>1812</v>
      </c>
      <c r="C663" s="56" t="s">
        <v>3334</v>
      </c>
      <c r="D663" s="96">
        <v>70.710000000000008</v>
      </c>
      <c r="E663" s="95">
        <v>0.06</v>
      </c>
      <c r="F663" s="137">
        <f>SUM(D663+E663)*1.2 + 65</f>
        <v>149.92400000000001</v>
      </c>
      <c r="G663" s="18" t="s">
        <v>3335</v>
      </c>
      <c r="H663" s="19" t="s">
        <v>21</v>
      </c>
      <c r="I663" s="63" t="s">
        <v>1815</v>
      </c>
      <c r="J663" s="19" t="s">
        <v>23</v>
      </c>
      <c r="K663" s="21" t="s">
        <v>3336</v>
      </c>
      <c r="L663" s="60">
        <v>36000</v>
      </c>
    </row>
    <row r="664" spans="1:12" s="55" customFormat="1" ht="18" customHeight="1" x14ac:dyDescent="0.25">
      <c r="A664" s="14" t="s">
        <v>1370</v>
      </c>
      <c r="B664" s="58" t="s">
        <v>1812</v>
      </c>
      <c r="C664" s="56" t="s">
        <v>3337</v>
      </c>
      <c r="D664" s="96">
        <v>20.309999999999999</v>
      </c>
      <c r="E664" s="95">
        <v>0.06</v>
      </c>
      <c r="F664" s="137">
        <f t="shared" si="48"/>
        <v>44.443999999999996</v>
      </c>
      <c r="G664" s="18" t="s">
        <v>3338</v>
      </c>
      <c r="H664" s="19" t="s">
        <v>21</v>
      </c>
      <c r="I664" s="63" t="s">
        <v>1815</v>
      </c>
      <c r="J664" s="19" t="s">
        <v>23</v>
      </c>
      <c r="K664" s="21" t="s">
        <v>3339</v>
      </c>
      <c r="L664" s="60">
        <v>4000</v>
      </c>
    </row>
    <row r="665" spans="1:12" s="55" customFormat="1" ht="18" customHeight="1" x14ac:dyDescent="0.25">
      <c r="A665" s="14" t="s">
        <v>1370</v>
      </c>
      <c r="B665" s="58" t="s">
        <v>1812</v>
      </c>
      <c r="C665" s="56" t="s">
        <v>3340</v>
      </c>
      <c r="D665" s="96">
        <v>20.309999999999999</v>
      </c>
      <c r="E665" s="95">
        <v>0.06</v>
      </c>
      <c r="F665" s="137">
        <f t="shared" si="48"/>
        <v>44.443999999999996</v>
      </c>
      <c r="G665" s="18" t="s">
        <v>3341</v>
      </c>
      <c r="H665" s="19" t="s">
        <v>27</v>
      </c>
      <c r="I665" s="59" t="s">
        <v>1815</v>
      </c>
      <c r="J665" s="19" t="s">
        <v>28</v>
      </c>
      <c r="K665" s="21" t="s">
        <v>3339</v>
      </c>
      <c r="L665" s="60">
        <v>3000</v>
      </c>
    </row>
    <row r="666" spans="1:12" s="55" customFormat="1" ht="18" customHeight="1" x14ac:dyDescent="0.25">
      <c r="A666" s="14" t="s">
        <v>1370</v>
      </c>
      <c r="B666" s="58" t="s">
        <v>1812</v>
      </c>
      <c r="C666" s="56" t="s">
        <v>3342</v>
      </c>
      <c r="D666" s="96">
        <v>20.309999999999999</v>
      </c>
      <c r="E666" s="95">
        <v>0.06</v>
      </c>
      <c r="F666" s="137">
        <f t="shared" si="48"/>
        <v>44.443999999999996</v>
      </c>
      <c r="G666" s="18" t="s">
        <v>3343</v>
      </c>
      <c r="H666" s="19" t="s">
        <v>31</v>
      </c>
      <c r="I666" s="61" t="s">
        <v>1815</v>
      </c>
      <c r="J666" s="19" t="s">
        <v>32</v>
      </c>
      <c r="K666" s="21" t="s">
        <v>3339</v>
      </c>
      <c r="L666" s="60">
        <v>3000</v>
      </c>
    </row>
    <row r="667" spans="1:12" s="55" customFormat="1" ht="18" customHeight="1" x14ac:dyDescent="0.25">
      <c r="A667" s="14" t="s">
        <v>1370</v>
      </c>
      <c r="B667" s="58" t="s">
        <v>1812</v>
      </c>
      <c r="C667" s="56" t="s">
        <v>3344</v>
      </c>
      <c r="D667" s="96">
        <v>20.309999999999999</v>
      </c>
      <c r="E667" s="95">
        <v>0.06</v>
      </c>
      <c r="F667" s="137">
        <f t="shared" si="48"/>
        <v>44.443999999999996</v>
      </c>
      <c r="G667" s="18" t="s">
        <v>3345</v>
      </c>
      <c r="H667" s="19" t="s">
        <v>36</v>
      </c>
      <c r="I667" s="62" t="s">
        <v>1815</v>
      </c>
      <c r="J667" s="19" t="s">
        <v>37</v>
      </c>
      <c r="K667" s="21" t="s">
        <v>3339</v>
      </c>
      <c r="L667" s="60">
        <v>3000</v>
      </c>
    </row>
    <row r="668" spans="1:12" s="55" customFormat="1" ht="18" customHeight="1" x14ac:dyDescent="0.25">
      <c r="A668" s="14" t="s">
        <v>1370</v>
      </c>
      <c r="B668" s="58" t="s">
        <v>1812</v>
      </c>
      <c r="C668" s="56" t="s">
        <v>3346</v>
      </c>
      <c r="D668" s="96">
        <v>58.56</v>
      </c>
      <c r="E668" s="95">
        <v>0.06</v>
      </c>
      <c r="F668" s="137">
        <f>SUM(D668+E668)*1.2 + 55</f>
        <v>125.34400000000001</v>
      </c>
      <c r="G668" s="18" t="s">
        <v>3347</v>
      </c>
      <c r="H668" s="19" t="s">
        <v>21</v>
      </c>
      <c r="I668" s="63" t="s">
        <v>1815</v>
      </c>
      <c r="J668" s="19" t="s">
        <v>23</v>
      </c>
      <c r="K668" s="21" t="s">
        <v>3348</v>
      </c>
      <c r="L668" s="60">
        <v>25000</v>
      </c>
    </row>
    <row r="669" spans="1:12" s="55" customFormat="1" ht="18" customHeight="1" x14ac:dyDescent="0.25">
      <c r="A669" s="14" t="s">
        <v>1370</v>
      </c>
      <c r="B669" s="58" t="s">
        <v>1812</v>
      </c>
      <c r="C669" s="56" t="s">
        <v>3349</v>
      </c>
      <c r="D669" s="96">
        <v>29.06</v>
      </c>
      <c r="E669" s="95">
        <v>0.06</v>
      </c>
      <c r="F669" s="137">
        <f>SUM(D669+E669)*1.2 + 25</f>
        <v>59.943999999999996</v>
      </c>
      <c r="G669" s="18" t="s">
        <v>3350</v>
      </c>
      <c r="H669" s="19" t="s">
        <v>21</v>
      </c>
      <c r="I669" s="63" t="s">
        <v>1815</v>
      </c>
      <c r="J669" s="19" t="s">
        <v>23</v>
      </c>
      <c r="K669" s="21" t="s">
        <v>3351</v>
      </c>
      <c r="L669" s="60">
        <v>8000</v>
      </c>
    </row>
    <row r="670" spans="1:12" s="55" customFormat="1" ht="18" customHeight="1" x14ac:dyDescent="0.25">
      <c r="A670" s="14" t="s">
        <v>1370</v>
      </c>
      <c r="B670" s="58" t="s">
        <v>1812</v>
      </c>
      <c r="C670" s="56" t="s">
        <v>3352</v>
      </c>
      <c r="D670" s="96">
        <v>29.06</v>
      </c>
      <c r="E670" s="95">
        <v>0.06</v>
      </c>
      <c r="F670" s="137">
        <f t="shared" ref="F670:F672" si="49">SUM(D670+E670)*1.2 + 25</f>
        <v>59.943999999999996</v>
      </c>
      <c r="G670" s="18" t="s">
        <v>3353</v>
      </c>
      <c r="H670" s="19" t="s">
        <v>27</v>
      </c>
      <c r="I670" s="59" t="s">
        <v>1815</v>
      </c>
      <c r="J670" s="19" t="s">
        <v>28</v>
      </c>
      <c r="K670" s="21" t="s">
        <v>3351</v>
      </c>
      <c r="L670" s="60">
        <v>6000</v>
      </c>
    </row>
    <row r="671" spans="1:12" s="55" customFormat="1" ht="18" customHeight="1" x14ac:dyDescent="0.25">
      <c r="A671" s="14" t="s">
        <v>1370</v>
      </c>
      <c r="B671" s="58" t="s">
        <v>1812</v>
      </c>
      <c r="C671" s="56" t="s">
        <v>3354</v>
      </c>
      <c r="D671" s="96">
        <v>29.06</v>
      </c>
      <c r="E671" s="95">
        <v>0.06</v>
      </c>
      <c r="F671" s="137">
        <f t="shared" si="49"/>
        <v>59.943999999999996</v>
      </c>
      <c r="G671" s="18" t="s">
        <v>3355</v>
      </c>
      <c r="H671" s="19" t="s">
        <v>31</v>
      </c>
      <c r="I671" s="61" t="s">
        <v>1815</v>
      </c>
      <c r="J671" s="19" t="s">
        <v>32</v>
      </c>
      <c r="K671" s="21" t="s">
        <v>3351</v>
      </c>
      <c r="L671" s="60">
        <v>6000</v>
      </c>
    </row>
    <row r="672" spans="1:12" s="55" customFormat="1" ht="18" customHeight="1" x14ac:dyDescent="0.25">
      <c r="A672" s="14" t="s">
        <v>1370</v>
      </c>
      <c r="B672" s="58" t="s">
        <v>1812</v>
      </c>
      <c r="C672" s="56" t="s">
        <v>3356</v>
      </c>
      <c r="D672" s="96">
        <v>29.06</v>
      </c>
      <c r="E672" s="95">
        <v>0.06</v>
      </c>
      <c r="F672" s="137">
        <f t="shared" si="49"/>
        <v>59.943999999999996</v>
      </c>
      <c r="G672" s="18" t="s">
        <v>3357</v>
      </c>
      <c r="H672" s="19" t="s">
        <v>36</v>
      </c>
      <c r="I672" s="62" t="s">
        <v>1815</v>
      </c>
      <c r="J672" s="19" t="s">
        <v>37</v>
      </c>
      <c r="K672" s="21" t="s">
        <v>3351</v>
      </c>
      <c r="L672" s="60">
        <v>6000</v>
      </c>
    </row>
    <row r="673" spans="1:12" s="55" customFormat="1" ht="18" customHeight="1" x14ac:dyDescent="0.25">
      <c r="A673" s="14" t="s">
        <v>1370</v>
      </c>
      <c r="B673" s="58" t="s">
        <v>1812</v>
      </c>
      <c r="C673" s="56" t="s">
        <v>3358</v>
      </c>
      <c r="D673" s="96">
        <v>39.06</v>
      </c>
      <c r="E673" s="95">
        <v>0.06</v>
      </c>
      <c r="F673" s="137">
        <f>SUM(D673+E673)*1.2 + 35</f>
        <v>81.944000000000003</v>
      </c>
      <c r="G673" s="18" t="s">
        <v>3359</v>
      </c>
      <c r="H673" s="19" t="s">
        <v>21</v>
      </c>
      <c r="I673" s="63" t="s">
        <v>1815</v>
      </c>
      <c r="J673" s="19" t="s">
        <v>23</v>
      </c>
      <c r="K673" s="21" t="s">
        <v>3360</v>
      </c>
      <c r="L673" s="60">
        <v>12000</v>
      </c>
    </row>
    <row r="674" spans="1:12" s="55" customFormat="1" ht="18" customHeight="1" x14ac:dyDescent="0.25">
      <c r="A674" s="14" t="s">
        <v>1370</v>
      </c>
      <c r="B674" s="58" t="s">
        <v>1812</v>
      </c>
      <c r="C674" s="56" t="s">
        <v>3361</v>
      </c>
      <c r="D674" s="96">
        <v>40.56</v>
      </c>
      <c r="E674" s="95">
        <v>0.06</v>
      </c>
      <c r="F674" s="137">
        <f t="shared" ref="F674:F676" si="50">SUM(D674+E674)*1.2 + 35</f>
        <v>83.744</v>
      </c>
      <c r="G674" s="18" t="s">
        <v>3362</v>
      </c>
      <c r="H674" s="19" t="s">
        <v>27</v>
      </c>
      <c r="I674" s="59" t="s">
        <v>1815</v>
      </c>
      <c r="J674" s="19" t="s">
        <v>28</v>
      </c>
      <c r="K674" s="21" t="s">
        <v>3360</v>
      </c>
      <c r="L674" s="60">
        <v>7000</v>
      </c>
    </row>
    <row r="675" spans="1:12" s="55" customFormat="1" ht="18" customHeight="1" x14ac:dyDescent="0.25">
      <c r="A675" s="14" t="s">
        <v>1370</v>
      </c>
      <c r="B675" s="58" t="s">
        <v>1812</v>
      </c>
      <c r="C675" s="56" t="s">
        <v>3363</v>
      </c>
      <c r="D675" s="96">
        <v>45.06</v>
      </c>
      <c r="E675" s="95">
        <v>0.06</v>
      </c>
      <c r="F675" s="137">
        <f t="shared" si="50"/>
        <v>89.144000000000005</v>
      </c>
      <c r="G675" s="18" t="s">
        <v>3364</v>
      </c>
      <c r="H675" s="19" t="s">
        <v>31</v>
      </c>
      <c r="I675" s="61" t="s">
        <v>1815</v>
      </c>
      <c r="J675" s="19" t="s">
        <v>32</v>
      </c>
      <c r="K675" s="21" t="s">
        <v>3360</v>
      </c>
      <c r="L675" s="60">
        <v>7000</v>
      </c>
    </row>
    <row r="676" spans="1:12" s="55" customFormat="1" ht="18" customHeight="1" x14ac:dyDescent="0.25">
      <c r="A676" s="14" t="s">
        <v>1370</v>
      </c>
      <c r="B676" s="58" t="s">
        <v>1812</v>
      </c>
      <c r="C676" s="56" t="s">
        <v>3365</v>
      </c>
      <c r="D676" s="96">
        <v>40.56</v>
      </c>
      <c r="E676" s="95">
        <v>0.06</v>
      </c>
      <c r="F676" s="137">
        <f t="shared" si="50"/>
        <v>83.744</v>
      </c>
      <c r="G676" s="18" t="s">
        <v>3366</v>
      </c>
      <c r="H676" s="19" t="s">
        <v>36</v>
      </c>
      <c r="I676" s="62" t="s">
        <v>1815</v>
      </c>
      <c r="J676" s="19" t="s">
        <v>37</v>
      </c>
      <c r="K676" s="21" t="s">
        <v>3360</v>
      </c>
      <c r="L676" s="60">
        <v>7000</v>
      </c>
    </row>
    <row r="677" spans="1:12" s="55" customFormat="1" ht="18" customHeight="1" x14ac:dyDescent="0.25">
      <c r="A677" s="14" t="s">
        <v>1370</v>
      </c>
      <c r="B677" s="58" t="s">
        <v>1812</v>
      </c>
      <c r="C677" s="56" t="s">
        <v>3367</v>
      </c>
      <c r="D677" s="96">
        <v>16.709999999999997</v>
      </c>
      <c r="E677" s="95">
        <v>0.06</v>
      </c>
      <c r="F677" s="137">
        <f t="shared" si="48"/>
        <v>40.123999999999995</v>
      </c>
      <c r="G677" s="18" t="s">
        <v>3368</v>
      </c>
      <c r="H677" s="19" t="s">
        <v>21</v>
      </c>
      <c r="I677" s="63" t="s">
        <v>1815</v>
      </c>
      <c r="J677" s="19" t="s">
        <v>23</v>
      </c>
      <c r="K677" s="21" t="s">
        <v>3369</v>
      </c>
      <c r="L677" s="60">
        <v>2500</v>
      </c>
    </row>
    <row r="678" spans="1:12" s="55" customFormat="1" ht="18" customHeight="1" x14ac:dyDescent="0.25">
      <c r="A678" s="14" t="s">
        <v>1370</v>
      </c>
      <c r="B678" s="58" t="s">
        <v>1812</v>
      </c>
      <c r="C678" s="56" t="s">
        <v>3370</v>
      </c>
      <c r="D678" s="96">
        <v>16.709999999999997</v>
      </c>
      <c r="E678" s="95">
        <v>0.06</v>
      </c>
      <c r="F678" s="137">
        <f t="shared" si="48"/>
        <v>40.123999999999995</v>
      </c>
      <c r="G678" s="18" t="s">
        <v>3371</v>
      </c>
      <c r="H678" s="19" t="s">
        <v>27</v>
      </c>
      <c r="I678" s="59" t="s">
        <v>1815</v>
      </c>
      <c r="J678" s="19" t="s">
        <v>28</v>
      </c>
      <c r="K678" s="21" t="s">
        <v>3369</v>
      </c>
      <c r="L678" s="60">
        <v>2000</v>
      </c>
    </row>
    <row r="679" spans="1:12" s="55" customFormat="1" ht="18" customHeight="1" x14ac:dyDescent="0.25">
      <c r="A679" s="14" t="s">
        <v>1370</v>
      </c>
      <c r="B679" s="58" t="s">
        <v>1812</v>
      </c>
      <c r="C679" s="56" t="s">
        <v>3372</v>
      </c>
      <c r="D679" s="96">
        <v>16.709999999999997</v>
      </c>
      <c r="E679" s="95">
        <v>0.06</v>
      </c>
      <c r="F679" s="137">
        <f t="shared" si="48"/>
        <v>40.123999999999995</v>
      </c>
      <c r="G679" s="18" t="s">
        <v>3373</v>
      </c>
      <c r="H679" s="19" t="s">
        <v>31</v>
      </c>
      <c r="I679" s="61" t="s">
        <v>1815</v>
      </c>
      <c r="J679" s="19" t="s">
        <v>32</v>
      </c>
      <c r="K679" s="21" t="s">
        <v>3369</v>
      </c>
      <c r="L679" s="60">
        <v>2000</v>
      </c>
    </row>
    <row r="680" spans="1:12" s="55" customFormat="1" ht="18" customHeight="1" x14ac:dyDescent="0.25">
      <c r="A680" s="14" t="s">
        <v>1370</v>
      </c>
      <c r="B680" s="58" t="s">
        <v>1812</v>
      </c>
      <c r="C680" s="56" t="s">
        <v>3374</v>
      </c>
      <c r="D680" s="96">
        <v>16.709999999999997</v>
      </c>
      <c r="E680" s="95">
        <v>0.06</v>
      </c>
      <c r="F680" s="137">
        <f t="shared" si="48"/>
        <v>40.123999999999995</v>
      </c>
      <c r="G680" s="18" t="s">
        <v>3375</v>
      </c>
      <c r="H680" s="19" t="s">
        <v>36</v>
      </c>
      <c r="I680" s="62" t="s">
        <v>1815</v>
      </c>
      <c r="J680" s="19" t="s">
        <v>37</v>
      </c>
      <c r="K680" s="21" t="s">
        <v>3369</v>
      </c>
      <c r="L680" s="60">
        <v>2000</v>
      </c>
    </row>
    <row r="681" spans="1:12" s="55" customFormat="1" ht="18" customHeight="1" x14ac:dyDescent="0.25">
      <c r="A681" s="14" t="s">
        <v>1370</v>
      </c>
      <c r="B681" s="58" t="s">
        <v>1812</v>
      </c>
      <c r="C681" s="56" t="s">
        <v>3376</v>
      </c>
      <c r="D681" s="96">
        <v>24.09</v>
      </c>
      <c r="E681" s="95">
        <v>0.06</v>
      </c>
      <c r="F681" s="137">
        <f t="shared" si="48"/>
        <v>48.98</v>
      </c>
      <c r="G681" s="18" t="s">
        <v>3377</v>
      </c>
      <c r="H681" s="19" t="s">
        <v>21</v>
      </c>
      <c r="I681" s="63" t="s">
        <v>1815</v>
      </c>
      <c r="J681" s="19" t="s">
        <v>23</v>
      </c>
      <c r="K681" s="21" t="s">
        <v>3378</v>
      </c>
      <c r="L681" s="60">
        <v>4000</v>
      </c>
    </row>
    <row r="682" spans="1:12" s="55" customFormat="1" ht="18" customHeight="1" x14ac:dyDescent="0.25">
      <c r="A682" s="14" t="s">
        <v>1370</v>
      </c>
      <c r="B682" s="58" t="s">
        <v>1812</v>
      </c>
      <c r="C682" s="56" t="s">
        <v>3379</v>
      </c>
      <c r="D682" s="96">
        <v>24.09</v>
      </c>
      <c r="E682" s="95">
        <v>0.06</v>
      </c>
      <c r="F682" s="137">
        <f t="shared" si="48"/>
        <v>48.98</v>
      </c>
      <c r="G682" s="18" t="s">
        <v>3380</v>
      </c>
      <c r="H682" s="19" t="s">
        <v>27</v>
      </c>
      <c r="I682" s="59" t="s">
        <v>1815</v>
      </c>
      <c r="J682" s="19" t="s">
        <v>28</v>
      </c>
      <c r="K682" s="21" t="s">
        <v>3378</v>
      </c>
      <c r="L682" s="60">
        <v>3000</v>
      </c>
    </row>
    <row r="683" spans="1:12" s="55" customFormat="1" ht="18" customHeight="1" x14ac:dyDescent="0.25">
      <c r="A683" s="14" t="s">
        <v>1370</v>
      </c>
      <c r="B683" s="58" t="s">
        <v>1812</v>
      </c>
      <c r="C683" s="56" t="s">
        <v>3381</v>
      </c>
      <c r="D683" s="96">
        <v>24.09</v>
      </c>
      <c r="E683" s="95">
        <v>0.06</v>
      </c>
      <c r="F683" s="137">
        <f t="shared" si="48"/>
        <v>48.98</v>
      </c>
      <c r="G683" s="18" t="s">
        <v>3382</v>
      </c>
      <c r="H683" s="19" t="s">
        <v>31</v>
      </c>
      <c r="I683" s="61" t="s">
        <v>1815</v>
      </c>
      <c r="J683" s="19" t="s">
        <v>32</v>
      </c>
      <c r="K683" s="21" t="s">
        <v>3378</v>
      </c>
      <c r="L683" s="60">
        <v>3000</v>
      </c>
    </row>
    <row r="684" spans="1:12" s="55" customFormat="1" ht="18" customHeight="1" x14ac:dyDescent="0.25">
      <c r="A684" s="14" t="s">
        <v>1370</v>
      </c>
      <c r="B684" s="58" t="s">
        <v>1812</v>
      </c>
      <c r="C684" s="56" t="s">
        <v>3383</v>
      </c>
      <c r="D684" s="96">
        <v>24.09</v>
      </c>
      <c r="E684" s="95">
        <v>0.06</v>
      </c>
      <c r="F684" s="137">
        <f t="shared" si="48"/>
        <v>48.98</v>
      </c>
      <c r="G684" s="18" t="s">
        <v>3384</v>
      </c>
      <c r="H684" s="19" t="s">
        <v>36</v>
      </c>
      <c r="I684" s="62" t="s">
        <v>1815</v>
      </c>
      <c r="J684" s="19" t="s">
        <v>37</v>
      </c>
      <c r="K684" s="21" t="s">
        <v>3378</v>
      </c>
      <c r="L684" s="60">
        <v>3000</v>
      </c>
    </row>
    <row r="685" spans="1:12" s="55" customFormat="1" ht="18" customHeight="1" x14ac:dyDescent="0.25">
      <c r="A685" s="14" t="s">
        <v>1370</v>
      </c>
      <c r="B685" s="58" t="s">
        <v>1812</v>
      </c>
      <c r="C685" s="56" t="s">
        <v>3385</v>
      </c>
      <c r="D685" s="96">
        <v>33.270000000000003</v>
      </c>
      <c r="E685" s="95">
        <v>0.06</v>
      </c>
      <c r="F685" s="137">
        <f>SUM(D685+E685)*1.2 + 30</f>
        <v>69.996000000000009</v>
      </c>
      <c r="G685" s="18" t="s">
        <v>3386</v>
      </c>
      <c r="H685" s="19" t="s">
        <v>21</v>
      </c>
      <c r="I685" s="63" t="s">
        <v>1815</v>
      </c>
      <c r="J685" s="19" t="s">
        <v>23</v>
      </c>
      <c r="K685" s="21" t="s">
        <v>3387</v>
      </c>
      <c r="L685" s="60">
        <v>8000</v>
      </c>
    </row>
    <row r="686" spans="1:12" s="55" customFormat="1" ht="18" customHeight="1" x14ac:dyDescent="0.25">
      <c r="A686" s="14" t="s">
        <v>1370</v>
      </c>
      <c r="B686" s="58" t="s">
        <v>1812</v>
      </c>
      <c r="C686" s="56" t="s">
        <v>3388</v>
      </c>
      <c r="D686" s="96">
        <v>33.270000000000003</v>
      </c>
      <c r="E686" s="95">
        <v>0.06</v>
      </c>
      <c r="F686" s="137">
        <f t="shared" ref="F686:F688" si="51">SUM(D686+E686)*1.2 + 30</f>
        <v>69.996000000000009</v>
      </c>
      <c r="G686" s="18" t="s">
        <v>3389</v>
      </c>
      <c r="H686" s="19" t="s">
        <v>27</v>
      </c>
      <c r="I686" s="59" t="s">
        <v>1815</v>
      </c>
      <c r="J686" s="19" t="s">
        <v>28</v>
      </c>
      <c r="K686" s="21" t="s">
        <v>3390</v>
      </c>
      <c r="L686" s="60">
        <v>4000</v>
      </c>
    </row>
    <row r="687" spans="1:12" s="55" customFormat="1" ht="18" customHeight="1" x14ac:dyDescent="0.25">
      <c r="A687" s="14" t="s">
        <v>1370</v>
      </c>
      <c r="B687" s="58" t="s">
        <v>1812</v>
      </c>
      <c r="C687" s="56" t="s">
        <v>3391</v>
      </c>
      <c r="D687" s="96">
        <v>33.270000000000003</v>
      </c>
      <c r="E687" s="95">
        <v>0.06</v>
      </c>
      <c r="F687" s="137">
        <f t="shared" si="51"/>
        <v>69.996000000000009</v>
      </c>
      <c r="G687" s="18" t="s">
        <v>3392</v>
      </c>
      <c r="H687" s="19" t="s">
        <v>31</v>
      </c>
      <c r="I687" s="61" t="s">
        <v>1815</v>
      </c>
      <c r="J687" s="19" t="s">
        <v>32</v>
      </c>
      <c r="K687" s="21" t="s">
        <v>3393</v>
      </c>
      <c r="L687" s="60">
        <v>4000</v>
      </c>
    </row>
    <row r="688" spans="1:12" s="55" customFormat="1" ht="18" customHeight="1" x14ac:dyDescent="0.25">
      <c r="A688" s="14" t="s">
        <v>1370</v>
      </c>
      <c r="B688" s="58" t="s">
        <v>1812</v>
      </c>
      <c r="C688" s="56" t="s">
        <v>3394</v>
      </c>
      <c r="D688" s="96">
        <v>33.270000000000003</v>
      </c>
      <c r="E688" s="95">
        <v>0.06</v>
      </c>
      <c r="F688" s="137">
        <f t="shared" si="51"/>
        <v>69.996000000000009</v>
      </c>
      <c r="G688" s="18" t="s">
        <v>3395</v>
      </c>
      <c r="H688" s="19" t="s">
        <v>36</v>
      </c>
      <c r="I688" s="62" t="s">
        <v>1815</v>
      </c>
      <c r="J688" s="19" t="s">
        <v>37</v>
      </c>
      <c r="K688" s="21" t="s">
        <v>3396</v>
      </c>
      <c r="L688" s="60">
        <v>4000</v>
      </c>
    </row>
    <row r="689" spans="1:12" s="55" customFormat="1" ht="18" customHeight="1" x14ac:dyDescent="0.25">
      <c r="A689" s="14" t="s">
        <v>1370</v>
      </c>
      <c r="B689" s="58" t="s">
        <v>1812</v>
      </c>
      <c r="C689" s="56" t="s">
        <v>3397</v>
      </c>
      <c r="D689" s="96">
        <v>22.47</v>
      </c>
      <c r="E689" s="95">
        <v>0.06</v>
      </c>
      <c r="F689" s="137">
        <f t="shared" si="48"/>
        <v>47.036000000000001</v>
      </c>
      <c r="G689" s="18" t="s">
        <v>3398</v>
      </c>
      <c r="H689" s="19" t="s">
        <v>21</v>
      </c>
      <c r="I689" s="63" t="s">
        <v>1815</v>
      </c>
      <c r="J689" s="19" t="s">
        <v>23</v>
      </c>
      <c r="K689" s="21" t="s">
        <v>3399</v>
      </c>
      <c r="L689" s="60">
        <v>30000</v>
      </c>
    </row>
    <row r="690" spans="1:12" s="55" customFormat="1" ht="18" customHeight="1" x14ac:dyDescent="0.25">
      <c r="A690" s="14" t="s">
        <v>1370</v>
      </c>
      <c r="B690" s="58" t="s">
        <v>1812</v>
      </c>
      <c r="C690" s="56" t="s">
        <v>3400</v>
      </c>
      <c r="D690" s="96">
        <v>46.5</v>
      </c>
      <c r="E690" s="95">
        <v>0.06</v>
      </c>
      <c r="F690" s="137">
        <f>SUM(D690+E690)*1.2 + 45</f>
        <v>100.872</v>
      </c>
      <c r="G690" s="18" t="s">
        <v>3401</v>
      </c>
      <c r="H690" s="19" t="s">
        <v>21</v>
      </c>
      <c r="I690" s="63" t="s">
        <v>1815</v>
      </c>
      <c r="J690" s="19" t="s">
        <v>23</v>
      </c>
      <c r="K690" s="21" t="s">
        <v>3402</v>
      </c>
      <c r="L690" s="60">
        <v>35000</v>
      </c>
    </row>
    <row r="691" spans="1:12" s="55" customFormat="1" ht="18" customHeight="1" x14ac:dyDescent="0.25">
      <c r="A691" s="14" t="s">
        <v>1370</v>
      </c>
      <c r="B691" s="58" t="s">
        <v>1812</v>
      </c>
      <c r="C691" s="56" t="s">
        <v>3403</v>
      </c>
      <c r="D691" s="96">
        <v>49.92</v>
      </c>
      <c r="E691" s="95">
        <v>0.06</v>
      </c>
      <c r="F691" s="137">
        <f t="shared" ref="F691:F694" si="52">SUM(D691+E691)*1.2 + 45</f>
        <v>104.976</v>
      </c>
      <c r="G691" s="18" t="s">
        <v>3404</v>
      </c>
      <c r="H691" s="19" t="s">
        <v>21</v>
      </c>
      <c r="I691" s="63" t="s">
        <v>1815</v>
      </c>
      <c r="J691" s="19" t="s">
        <v>23</v>
      </c>
      <c r="K691" s="21" t="s">
        <v>3405</v>
      </c>
      <c r="L691" s="60">
        <v>8500</v>
      </c>
    </row>
    <row r="692" spans="1:12" s="55" customFormat="1" ht="18" customHeight="1" x14ac:dyDescent="0.25">
      <c r="A692" s="14" t="s">
        <v>1370</v>
      </c>
      <c r="B692" s="58" t="s">
        <v>1812</v>
      </c>
      <c r="C692" s="56" t="s">
        <v>3406</v>
      </c>
      <c r="D692" s="96">
        <v>49.92</v>
      </c>
      <c r="E692" s="95">
        <v>0.06</v>
      </c>
      <c r="F692" s="137">
        <f t="shared" si="52"/>
        <v>104.976</v>
      </c>
      <c r="G692" s="18" t="s">
        <v>3407</v>
      </c>
      <c r="H692" s="19" t="s">
        <v>27</v>
      </c>
      <c r="I692" s="59" t="s">
        <v>1815</v>
      </c>
      <c r="J692" s="19" t="s">
        <v>28</v>
      </c>
      <c r="K692" s="21" t="s">
        <v>3405</v>
      </c>
      <c r="L692" s="60">
        <v>7500</v>
      </c>
    </row>
    <row r="693" spans="1:12" s="55" customFormat="1" ht="18" customHeight="1" x14ac:dyDescent="0.25">
      <c r="A693" s="14" t="s">
        <v>1370</v>
      </c>
      <c r="B693" s="58" t="s">
        <v>1812</v>
      </c>
      <c r="C693" s="56" t="s">
        <v>3408</v>
      </c>
      <c r="D693" s="96">
        <v>49.92</v>
      </c>
      <c r="E693" s="95">
        <v>0.06</v>
      </c>
      <c r="F693" s="137">
        <f t="shared" si="52"/>
        <v>104.976</v>
      </c>
      <c r="G693" s="18" t="s">
        <v>3409</v>
      </c>
      <c r="H693" s="19" t="s">
        <v>31</v>
      </c>
      <c r="I693" s="61" t="s">
        <v>1815</v>
      </c>
      <c r="J693" s="19" t="s">
        <v>32</v>
      </c>
      <c r="K693" s="21" t="s">
        <v>3405</v>
      </c>
      <c r="L693" s="60">
        <v>7500</v>
      </c>
    </row>
    <row r="694" spans="1:12" s="55" customFormat="1" ht="18" customHeight="1" x14ac:dyDescent="0.25">
      <c r="A694" s="14" t="s">
        <v>1370</v>
      </c>
      <c r="B694" s="58" t="s">
        <v>1812</v>
      </c>
      <c r="C694" s="56" t="s">
        <v>3410</v>
      </c>
      <c r="D694" s="96">
        <v>49.92</v>
      </c>
      <c r="E694" s="95">
        <v>0.06</v>
      </c>
      <c r="F694" s="137">
        <f t="shared" si="52"/>
        <v>104.976</v>
      </c>
      <c r="G694" s="18" t="s">
        <v>3411</v>
      </c>
      <c r="H694" s="19" t="s">
        <v>36</v>
      </c>
      <c r="I694" s="62" t="s">
        <v>1815</v>
      </c>
      <c r="J694" s="19" t="s">
        <v>37</v>
      </c>
      <c r="K694" s="21" t="s">
        <v>3405</v>
      </c>
      <c r="L694" s="60">
        <v>7500</v>
      </c>
    </row>
    <row r="695" spans="1:12" s="55" customFormat="1" ht="18" customHeight="1" x14ac:dyDescent="0.25">
      <c r="A695" s="14" t="s">
        <v>1370</v>
      </c>
      <c r="B695" s="58" t="s">
        <v>1812</v>
      </c>
      <c r="C695" s="56" t="s">
        <v>3412</v>
      </c>
      <c r="D695" s="96">
        <v>59.06</v>
      </c>
      <c r="E695" s="95">
        <v>0.06</v>
      </c>
      <c r="F695" s="137">
        <f>SUM(D695+E695)*1.2 + 55</f>
        <v>125.944</v>
      </c>
      <c r="G695" s="18" t="s">
        <v>3413</v>
      </c>
      <c r="H695" s="19" t="s">
        <v>21</v>
      </c>
      <c r="I695" s="63" t="s">
        <v>1815</v>
      </c>
      <c r="J695" s="19" t="s">
        <v>23</v>
      </c>
      <c r="K695" s="21" t="s">
        <v>3414</v>
      </c>
      <c r="L695" s="60">
        <v>26000</v>
      </c>
    </row>
    <row r="696" spans="1:12" s="55" customFormat="1" ht="18" customHeight="1" x14ac:dyDescent="0.25">
      <c r="A696" s="14" t="s">
        <v>1370</v>
      </c>
      <c r="B696" s="58" t="s">
        <v>1812</v>
      </c>
      <c r="C696" s="56" t="s">
        <v>3415</v>
      </c>
      <c r="D696" s="96">
        <v>46.86</v>
      </c>
      <c r="E696" s="95">
        <v>0.06</v>
      </c>
      <c r="F696" s="137">
        <f>SUM(D696+E696)*1.2 + 45</f>
        <v>101.304</v>
      </c>
      <c r="G696" s="18" t="s">
        <v>3416</v>
      </c>
      <c r="H696" s="19" t="s">
        <v>27</v>
      </c>
      <c r="I696" s="59" t="s">
        <v>1815</v>
      </c>
      <c r="J696" s="19" t="s">
        <v>28</v>
      </c>
      <c r="K696" s="21" t="s">
        <v>3414</v>
      </c>
      <c r="L696" s="60">
        <v>15000</v>
      </c>
    </row>
    <row r="697" spans="1:12" s="55" customFormat="1" ht="18" customHeight="1" x14ac:dyDescent="0.25">
      <c r="A697" s="14" t="s">
        <v>1370</v>
      </c>
      <c r="B697" s="58" t="s">
        <v>1812</v>
      </c>
      <c r="C697" s="56" t="s">
        <v>3417</v>
      </c>
      <c r="D697" s="96">
        <v>46.86</v>
      </c>
      <c r="E697" s="95">
        <v>0.06</v>
      </c>
      <c r="F697" s="137">
        <f t="shared" ref="F697:F698" si="53">SUM(D697+E697)*1.2 + 45</f>
        <v>101.304</v>
      </c>
      <c r="G697" s="18" t="s">
        <v>3418</v>
      </c>
      <c r="H697" s="19" t="s">
        <v>31</v>
      </c>
      <c r="I697" s="61" t="s">
        <v>1815</v>
      </c>
      <c r="J697" s="19" t="s">
        <v>32</v>
      </c>
      <c r="K697" s="21" t="s">
        <v>3414</v>
      </c>
      <c r="L697" s="60">
        <v>15000</v>
      </c>
    </row>
    <row r="698" spans="1:12" s="55" customFormat="1" ht="18" customHeight="1" x14ac:dyDescent="0.25">
      <c r="A698" s="14" t="s">
        <v>1370</v>
      </c>
      <c r="B698" s="58" t="s">
        <v>1812</v>
      </c>
      <c r="C698" s="56" t="s">
        <v>3419</v>
      </c>
      <c r="D698" s="96">
        <v>46.86</v>
      </c>
      <c r="E698" s="95">
        <v>0.06</v>
      </c>
      <c r="F698" s="137">
        <f t="shared" si="53"/>
        <v>101.304</v>
      </c>
      <c r="G698" s="18" t="s">
        <v>3420</v>
      </c>
      <c r="H698" s="19" t="s">
        <v>36</v>
      </c>
      <c r="I698" s="62" t="s">
        <v>1815</v>
      </c>
      <c r="J698" s="19" t="s">
        <v>37</v>
      </c>
      <c r="K698" s="21" t="s">
        <v>3414</v>
      </c>
      <c r="L698" s="60">
        <v>15000</v>
      </c>
    </row>
    <row r="699" spans="1:12" s="55" customFormat="1" ht="18" customHeight="1" x14ac:dyDescent="0.25">
      <c r="A699" s="14" t="s">
        <v>1370</v>
      </c>
      <c r="B699" s="58" t="s">
        <v>1812</v>
      </c>
      <c r="C699" s="56" t="s">
        <v>3421</v>
      </c>
      <c r="D699" s="96">
        <v>53.97</v>
      </c>
      <c r="E699" s="95">
        <v>0.06</v>
      </c>
      <c r="F699" s="137">
        <f>SUM(D699+E699)*1.2 + 50</f>
        <v>114.836</v>
      </c>
      <c r="G699" s="18" t="s">
        <v>3422</v>
      </c>
      <c r="H699" s="19" t="s">
        <v>21</v>
      </c>
      <c r="I699" s="63" t="s">
        <v>1815</v>
      </c>
      <c r="J699" s="19" t="s">
        <v>23</v>
      </c>
      <c r="K699" s="21" t="s">
        <v>3423</v>
      </c>
      <c r="L699" s="60">
        <v>32000</v>
      </c>
    </row>
    <row r="700" spans="1:12" s="55" customFormat="1" ht="18" customHeight="1" x14ac:dyDescent="0.25">
      <c r="A700" s="14" t="s">
        <v>1370</v>
      </c>
      <c r="B700" s="58" t="s">
        <v>1812</v>
      </c>
      <c r="C700" s="56" t="s">
        <v>3424</v>
      </c>
      <c r="D700" s="96">
        <v>53.97</v>
      </c>
      <c r="E700" s="95">
        <v>0.06</v>
      </c>
      <c r="F700" s="137">
        <f t="shared" ref="F700:F702" si="54">SUM(D700+E700)*1.2 + 50</f>
        <v>114.836</v>
      </c>
      <c r="G700" s="18" t="s">
        <v>3425</v>
      </c>
      <c r="H700" s="19" t="s">
        <v>27</v>
      </c>
      <c r="I700" s="59" t="s">
        <v>1815</v>
      </c>
      <c r="J700" s="19" t="s">
        <v>28</v>
      </c>
      <c r="K700" s="21" t="s">
        <v>3423</v>
      </c>
      <c r="L700" s="60">
        <v>24000</v>
      </c>
    </row>
    <row r="701" spans="1:12" s="55" customFormat="1" ht="18" customHeight="1" x14ac:dyDescent="0.25">
      <c r="A701" s="14" t="s">
        <v>1370</v>
      </c>
      <c r="B701" s="58" t="s">
        <v>1812</v>
      </c>
      <c r="C701" s="56" t="s">
        <v>3426</v>
      </c>
      <c r="D701" s="96">
        <v>53.97</v>
      </c>
      <c r="E701" s="95">
        <v>0.06</v>
      </c>
      <c r="F701" s="137">
        <f t="shared" si="54"/>
        <v>114.836</v>
      </c>
      <c r="G701" s="18" t="s">
        <v>3427</v>
      </c>
      <c r="H701" s="19" t="s">
        <v>31</v>
      </c>
      <c r="I701" s="61" t="s">
        <v>1815</v>
      </c>
      <c r="J701" s="19" t="s">
        <v>32</v>
      </c>
      <c r="K701" s="21" t="s">
        <v>3423</v>
      </c>
      <c r="L701" s="60">
        <v>24000</v>
      </c>
    </row>
    <row r="702" spans="1:12" s="55" customFormat="1" ht="18" customHeight="1" x14ac:dyDescent="0.25">
      <c r="A702" s="14" t="s">
        <v>1370</v>
      </c>
      <c r="B702" s="58" t="s">
        <v>1812</v>
      </c>
      <c r="C702" s="56" t="s">
        <v>3428</v>
      </c>
      <c r="D702" s="96">
        <v>53.97</v>
      </c>
      <c r="E702" s="95">
        <v>0.06</v>
      </c>
      <c r="F702" s="137">
        <f t="shared" si="54"/>
        <v>114.836</v>
      </c>
      <c r="G702" s="18" t="s">
        <v>3429</v>
      </c>
      <c r="H702" s="19" t="s">
        <v>36</v>
      </c>
      <c r="I702" s="62" t="s">
        <v>1815</v>
      </c>
      <c r="J702" s="19" t="s">
        <v>37</v>
      </c>
      <c r="K702" s="21" t="s">
        <v>3423</v>
      </c>
      <c r="L702" s="60">
        <v>24000</v>
      </c>
    </row>
    <row r="703" spans="1:12" s="55" customFormat="1" ht="18" customHeight="1" x14ac:dyDescent="0.25">
      <c r="A703" s="14" t="s">
        <v>1370</v>
      </c>
      <c r="B703" s="58" t="s">
        <v>1812</v>
      </c>
      <c r="C703" s="56" t="s">
        <v>3430</v>
      </c>
      <c r="D703" s="96">
        <v>31.29</v>
      </c>
      <c r="E703" s="95">
        <v>0.06</v>
      </c>
      <c r="F703" s="137">
        <f>SUM(D703+E703)*1.2 + 30</f>
        <v>67.62</v>
      </c>
      <c r="G703" s="18" t="s">
        <v>3431</v>
      </c>
      <c r="H703" s="19" t="s">
        <v>21</v>
      </c>
      <c r="I703" s="63" t="s">
        <v>1815</v>
      </c>
      <c r="J703" s="19" t="s">
        <v>23</v>
      </c>
      <c r="K703" s="21" t="s">
        <v>3432</v>
      </c>
      <c r="L703" s="60">
        <v>17500</v>
      </c>
    </row>
    <row r="704" spans="1:12" s="55" customFormat="1" ht="18" customHeight="1" x14ac:dyDescent="0.25">
      <c r="A704" s="14" t="s">
        <v>1370</v>
      </c>
      <c r="B704" s="58" t="s">
        <v>1812</v>
      </c>
      <c r="C704" s="56" t="s">
        <v>3433</v>
      </c>
      <c r="D704" s="96">
        <v>32.56</v>
      </c>
      <c r="E704" s="95">
        <v>0.06</v>
      </c>
      <c r="F704" s="137">
        <f t="shared" ref="F704:F707" si="55">SUM(D704+E704)*1.2 + 30</f>
        <v>69.144000000000005</v>
      </c>
      <c r="G704" s="18" t="s">
        <v>3434</v>
      </c>
      <c r="H704" s="19" t="s">
        <v>21</v>
      </c>
      <c r="I704" s="63" t="s">
        <v>1815</v>
      </c>
      <c r="J704" s="19" t="s">
        <v>23</v>
      </c>
      <c r="K704" s="21" t="s">
        <v>3435</v>
      </c>
      <c r="L704" s="60">
        <v>12000</v>
      </c>
    </row>
    <row r="705" spans="1:12" s="55" customFormat="1" ht="18" customHeight="1" x14ac:dyDescent="0.25">
      <c r="A705" s="14" t="s">
        <v>1370</v>
      </c>
      <c r="B705" s="58" t="s">
        <v>1812</v>
      </c>
      <c r="C705" s="56" t="s">
        <v>3436</v>
      </c>
      <c r="D705" s="96">
        <v>32.56</v>
      </c>
      <c r="E705" s="95">
        <v>0.06</v>
      </c>
      <c r="F705" s="137">
        <f t="shared" si="55"/>
        <v>69.144000000000005</v>
      </c>
      <c r="G705" s="18" t="s">
        <v>3437</v>
      </c>
      <c r="H705" s="19" t="s">
        <v>27</v>
      </c>
      <c r="I705" s="59" t="s">
        <v>1815</v>
      </c>
      <c r="J705" s="19" t="s">
        <v>28</v>
      </c>
      <c r="K705" s="21" t="s">
        <v>3435</v>
      </c>
      <c r="L705" s="60">
        <v>7000</v>
      </c>
    </row>
    <row r="706" spans="1:12" s="55" customFormat="1" ht="18" customHeight="1" x14ac:dyDescent="0.25">
      <c r="A706" s="14" t="s">
        <v>1370</v>
      </c>
      <c r="B706" s="58" t="s">
        <v>1812</v>
      </c>
      <c r="C706" s="56" t="s">
        <v>3438</v>
      </c>
      <c r="D706" s="96">
        <v>32.56</v>
      </c>
      <c r="E706" s="95">
        <v>0.06</v>
      </c>
      <c r="F706" s="137">
        <f t="shared" si="55"/>
        <v>69.144000000000005</v>
      </c>
      <c r="G706" s="18" t="s">
        <v>3439</v>
      </c>
      <c r="H706" s="19" t="s">
        <v>31</v>
      </c>
      <c r="I706" s="61" t="s">
        <v>1815</v>
      </c>
      <c r="J706" s="19" t="s">
        <v>32</v>
      </c>
      <c r="K706" s="21" t="s">
        <v>3435</v>
      </c>
      <c r="L706" s="60">
        <v>7000</v>
      </c>
    </row>
    <row r="707" spans="1:12" s="55" customFormat="1" ht="18" customHeight="1" x14ac:dyDescent="0.25">
      <c r="A707" s="14" t="s">
        <v>1370</v>
      </c>
      <c r="B707" s="58" t="s">
        <v>1812</v>
      </c>
      <c r="C707" s="56" t="s">
        <v>3440</v>
      </c>
      <c r="D707" s="96">
        <v>32.56</v>
      </c>
      <c r="E707" s="95">
        <v>0.06</v>
      </c>
      <c r="F707" s="137">
        <f t="shared" si="55"/>
        <v>69.144000000000005</v>
      </c>
      <c r="G707" s="18" t="s">
        <v>3441</v>
      </c>
      <c r="H707" s="19" t="s">
        <v>36</v>
      </c>
      <c r="I707" s="62" t="s">
        <v>1815</v>
      </c>
      <c r="J707" s="19" t="s">
        <v>37</v>
      </c>
      <c r="K707" s="21" t="s">
        <v>3435</v>
      </c>
      <c r="L707" s="60">
        <v>7000</v>
      </c>
    </row>
    <row r="708" spans="1:12" s="55" customFormat="1" ht="18" customHeight="1" x14ac:dyDescent="0.25">
      <c r="A708" s="14" t="s">
        <v>1370</v>
      </c>
      <c r="B708" s="58" t="s">
        <v>1812</v>
      </c>
      <c r="C708" s="56" t="s">
        <v>3442</v>
      </c>
      <c r="D708" s="96">
        <v>38.300000000000004</v>
      </c>
      <c r="E708" s="95">
        <v>0.06</v>
      </c>
      <c r="F708" s="137">
        <f>SUM(D708+E708)*1.2 + 35</f>
        <v>81.032000000000011</v>
      </c>
      <c r="G708" s="18" t="s">
        <v>3443</v>
      </c>
      <c r="H708" s="19" t="s">
        <v>21</v>
      </c>
      <c r="I708" s="63" t="s">
        <v>1815</v>
      </c>
      <c r="J708" s="19" t="s">
        <v>23</v>
      </c>
      <c r="K708" s="21" t="s">
        <v>3444</v>
      </c>
      <c r="L708" s="60">
        <v>32000</v>
      </c>
    </row>
    <row r="709" spans="1:12" s="55" customFormat="1" ht="18" customHeight="1" x14ac:dyDescent="0.25">
      <c r="A709" s="14" t="s">
        <v>1370</v>
      </c>
      <c r="B709" s="58" t="s">
        <v>1812</v>
      </c>
      <c r="C709" s="56" t="s">
        <v>3445</v>
      </c>
      <c r="D709" s="96">
        <v>34.480000000000004</v>
      </c>
      <c r="E709" s="95">
        <v>0.06</v>
      </c>
      <c r="F709" s="137">
        <f>SUM(D709+E709)*1.2 + 30</f>
        <v>71.448000000000008</v>
      </c>
      <c r="G709" s="18" t="s">
        <v>3446</v>
      </c>
      <c r="H709" s="19" t="s">
        <v>27</v>
      </c>
      <c r="I709" s="59" t="s">
        <v>1815</v>
      </c>
      <c r="J709" s="19" t="s">
        <v>28</v>
      </c>
      <c r="K709" s="21" t="s">
        <v>3444</v>
      </c>
      <c r="L709" s="60">
        <v>22000</v>
      </c>
    </row>
    <row r="710" spans="1:12" s="55" customFormat="1" ht="18" customHeight="1" x14ac:dyDescent="0.25">
      <c r="A710" s="14" t="s">
        <v>1370</v>
      </c>
      <c r="B710" s="58" t="s">
        <v>1812</v>
      </c>
      <c r="C710" s="56" t="s">
        <v>3447</v>
      </c>
      <c r="D710" s="96">
        <v>34.480000000000004</v>
      </c>
      <c r="E710" s="95">
        <v>0.06</v>
      </c>
      <c r="F710" s="137">
        <f t="shared" ref="F710:F711" si="56">SUM(D710+E710)*1.2 + 30</f>
        <v>71.448000000000008</v>
      </c>
      <c r="G710" s="18" t="s">
        <v>3448</v>
      </c>
      <c r="H710" s="19" t="s">
        <v>31</v>
      </c>
      <c r="I710" s="61" t="s">
        <v>1815</v>
      </c>
      <c r="J710" s="19" t="s">
        <v>32</v>
      </c>
      <c r="K710" s="21" t="s">
        <v>3444</v>
      </c>
      <c r="L710" s="60">
        <v>22000</v>
      </c>
    </row>
    <row r="711" spans="1:12" s="55" customFormat="1" ht="18" customHeight="1" x14ac:dyDescent="0.25">
      <c r="A711" s="14" t="s">
        <v>1370</v>
      </c>
      <c r="B711" s="58" t="s">
        <v>1812</v>
      </c>
      <c r="C711" s="56" t="s">
        <v>3449</v>
      </c>
      <c r="D711" s="96">
        <v>34.480000000000004</v>
      </c>
      <c r="E711" s="95">
        <v>0.06</v>
      </c>
      <c r="F711" s="137">
        <f t="shared" si="56"/>
        <v>71.448000000000008</v>
      </c>
      <c r="G711" s="18" t="s">
        <v>3450</v>
      </c>
      <c r="H711" s="19" t="s">
        <v>36</v>
      </c>
      <c r="I711" s="62" t="s">
        <v>1815</v>
      </c>
      <c r="J711" s="19" t="s">
        <v>37</v>
      </c>
      <c r="K711" s="21" t="s">
        <v>3444</v>
      </c>
      <c r="L711" s="60">
        <v>22000</v>
      </c>
    </row>
    <row r="712" spans="1:12" s="55" customFormat="1" ht="18" customHeight="1" x14ac:dyDescent="0.25">
      <c r="A712" s="14" t="s">
        <v>3451</v>
      </c>
      <c r="B712" s="58" t="s">
        <v>1812</v>
      </c>
      <c r="C712" s="56" t="s">
        <v>3452</v>
      </c>
      <c r="D712" s="96">
        <v>84.06</v>
      </c>
      <c r="E712" s="95">
        <v>0.06</v>
      </c>
      <c r="F712" s="137">
        <f>SUM(D712+E712)*1.2 + 75</f>
        <v>175.94400000000002</v>
      </c>
      <c r="G712" s="18">
        <v>4472610010</v>
      </c>
      <c r="H712" s="19" t="s">
        <v>21</v>
      </c>
      <c r="I712" s="63" t="s">
        <v>1815</v>
      </c>
      <c r="J712" s="19" t="s">
        <v>23</v>
      </c>
      <c r="K712" s="21" t="s">
        <v>3453</v>
      </c>
      <c r="L712" s="60">
        <v>7000</v>
      </c>
    </row>
    <row r="713" spans="1:12" s="55" customFormat="1" ht="18" customHeight="1" x14ac:dyDescent="0.25">
      <c r="A713" s="14" t="s">
        <v>3451</v>
      </c>
      <c r="B713" s="58" t="s">
        <v>1812</v>
      </c>
      <c r="C713" s="56" t="s">
        <v>3454</v>
      </c>
      <c r="D713" s="96">
        <v>117.06</v>
      </c>
      <c r="E713" s="95">
        <v>0.06</v>
      </c>
      <c r="F713" s="137">
        <f>SUM(D713+E713)*1.2 + 110</f>
        <v>250.54400000000001</v>
      </c>
      <c r="G713" s="18">
        <v>4472610014</v>
      </c>
      <c r="H713" s="19" t="s">
        <v>31</v>
      </c>
      <c r="I713" s="61" t="s">
        <v>1815</v>
      </c>
      <c r="J713" s="19" t="s">
        <v>32</v>
      </c>
      <c r="K713" s="21" t="s">
        <v>3453</v>
      </c>
      <c r="L713" s="60">
        <v>5000</v>
      </c>
    </row>
    <row r="714" spans="1:12" s="55" customFormat="1" ht="18" customHeight="1" x14ac:dyDescent="0.25">
      <c r="A714" s="14" t="s">
        <v>3451</v>
      </c>
      <c r="B714" s="58" t="s">
        <v>1812</v>
      </c>
      <c r="C714" s="56" t="s">
        <v>3455</v>
      </c>
      <c r="D714" s="96">
        <v>117.06</v>
      </c>
      <c r="E714" s="95">
        <v>0.06</v>
      </c>
      <c r="F714" s="137">
        <f>SUM(D714+E714)*1.2 + 110</f>
        <v>250.54400000000001</v>
      </c>
      <c r="G714" s="18">
        <v>4472610016</v>
      </c>
      <c r="H714" s="19" t="s">
        <v>36</v>
      </c>
      <c r="I714" s="62" t="s">
        <v>1815</v>
      </c>
      <c r="J714" s="19" t="s">
        <v>37</v>
      </c>
      <c r="K714" s="21" t="s">
        <v>3453</v>
      </c>
      <c r="L714" s="60">
        <v>5000</v>
      </c>
    </row>
    <row r="715" spans="1:12" s="55" customFormat="1" ht="18" customHeight="1" x14ac:dyDescent="0.25">
      <c r="A715" s="14" t="s">
        <v>3456</v>
      </c>
      <c r="B715" s="58" t="s">
        <v>1812</v>
      </c>
      <c r="C715" s="56" t="s">
        <v>3457</v>
      </c>
      <c r="D715" s="96">
        <v>44.97</v>
      </c>
      <c r="E715" s="95">
        <v>0.06</v>
      </c>
      <c r="F715" s="137">
        <f>SUM(D715+E715)*1.2 + 40</f>
        <v>94.036000000000001</v>
      </c>
      <c r="G715" s="18">
        <v>43376</v>
      </c>
      <c r="H715" s="19" t="s">
        <v>21</v>
      </c>
      <c r="I715" s="63" t="s">
        <v>1815</v>
      </c>
      <c r="J715" s="19" t="s">
        <v>23</v>
      </c>
      <c r="K715" s="21" t="s">
        <v>3458</v>
      </c>
      <c r="L715" s="60">
        <v>5000</v>
      </c>
    </row>
    <row r="716" spans="1:12" s="55" customFormat="1" ht="18" customHeight="1" x14ac:dyDescent="0.25">
      <c r="A716" s="14" t="s">
        <v>3459</v>
      </c>
      <c r="B716" s="58" t="s">
        <v>1812</v>
      </c>
      <c r="C716" s="56" t="s">
        <v>3460</v>
      </c>
      <c r="D716" s="96">
        <v>24.27</v>
      </c>
      <c r="E716" s="95">
        <v>0.06</v>
      </c>
      <c r="F716" s="137">
        <f>SUM(D716+E716)*1.2 + 22</f>
        <v>51.195999999999998</v>
      </c>
      <c r="G716" s="18" t="s">
        <v>3461</v>
      </c>
      <c r="H716" s="19" t="s">
        <v>21</v>
      </c>
      <c r="I716" s="63" t="s">
        <v>1815</v>
      </c>
      <c r="J716" s="19" t="s">
        <v>23</v>
      </c>
      <c r="K716" s="21" t="s">
        <v>3462</v>
      </c>
      <c r="L716" s="60">
        <v>6000</v>
      </c>
    </row>
    <row r="717" spans="1:12" s="55" customFormat="1" ht="18" customHeight="1" x14ac:dyDescent="0.25">
      <c r="A717" s="14" t="s">
        <v>3459</v>
      </c>
      <c r="B717" s="58" t="s">
        <v>1812</v>
      </c>
      <c r="C717" s="56" t="s">
        <v>3463</v>
      </c>
      <c r="D717" s="96">
        <v>26.61</v>
      </c>
      <c r="E717" s="95">
        <v>0.06</v>
      </c>
      <c r="F717" s="137">
        <f t="shared" ref="F717:F719" si="57">SUM(D717+E717)*1.2 + 22</f>
        <v>54.003999999999998</v>
      </c>
      <c r="G717" s="18" t="s">
        <v>3464</v>
      </c>
      <c r="H717" s="19" t="s">
        <v>27</v>
      </c>
      <c r="I717" s="59" t="s">
        <v>1815</v>
      </c>
      <c r="J717" s="19" t="s">
        <v>28</v>
      </c>
      <c r="K717" s="21" t="s">
        <v>3462</v>
      </c>
      <c r="L717" s="60">
        <v>6000</v>
      </c>
    </row>
    <row r="718" spans="1:12" s="55" customFormat="1" ht="18" customHeight="1" x14ac:dyDescent="0.25">
      <c r="A718" s="14" t="s">
        <v>3459</v>
      </c>
      <c r="B718" s="58" t="s">
        <v>1812</v>
      </c>
      <c r="C718" s="56" t="s">
        <v>3465</v>
      </c>
      <c r="D718" s="96">
        <v>26.61</v>
      </c>
      <c r="E718" s="95">
        <v>0.06</v>
      </c>
      <c r="F718" s="137">
        <f t="shared" si="57"/>
        <v>54.003999999999998</v>
      </c>
      <c r="G718" s="18" t="s">
        <v>3466</v>
      </c>
      <c r="H718" s="19" t="s">
        <v>31</v>
      </c>
      <c r="I718" s="61" t="s">
        <v>1815</v>
      </c>
      <c r="J718" s="19" t="s">
        <v>32</v>
      </c>
      <c r="K718" s="21" t="s">
        <v>3462</v>
      </c>
      <c r="L718" s="60">
        <v>6000</v>
      </c>
    </row>
    <row r="719" spans="1:12" s="55" customFormat="1" ht="18" customHeight="1" x14ac:dyDescent="0.25">
      <c r="A719" s="14" t="s">
        <v>3459</v>
      </c>
      <c r="B719" s="58" t="s">
        <v>1812</v>
      </c>
      <c r="C719" s="56" t="s">
        <v>3467</v>
      </c>
      <c r="D719" s="96">
        <v>26.61</v>
      </c>
      <c r="E719" s="95">
        <v>0.06</v>
      </c>
      <c r="F719" s="137">
        <f t="shared" si="57"/>
        <v>54.003999999999998</v>
      </c>
      <c r="G719" s="18" t="s">
        <v>3468</v>
      </c>
      <c r="H719" s="19" t="s">
        <v>36</v>
      </c>
      <c r="I719" s="62" t="s">
        <v>1815</v>
      </c>
      <c r="J719" s="19" t="s">
        <v>37</v>
      </c>
      <c r="K719" s="21" t="s">
        <v>3462</v>
      </c>
      <c r="L719" s="60">
        <v>6000</v>
      </c>
    </row>
    <row r="720" spans="1:12" s="55" customFormat="1" ht="18" customHeight="1" x14ac:dyDescent="0.25">
      <c r="A720" s="14" t="s">
        <v>3459</v>
      </c>
      <c r="B720" s="58" t="s">
        <v>1812</v>
      </c>
      <c r="C720" s="56" t="s">
        <v>3469</v>
      </c>
      <c r="D720" s="96">
        <v>7.56</v>
      </c>
      <c r="E720" s="95">
        <v>0.06</v>
      </c>
      <c r="F720" s="137">
        <f t="shared" ref="F720:F759" si="58">SUM(D720+E720)*1.2 + 20</f>
        <v>29.143999999999998</v>
      </c>
      <c r="G720" s="18" t="s">
        <v>3470</v>
      </c>
      <c r="H720" s="19" t="s">
        <v>21</v>
      </c>
      <c r="I720" s="63" t="s">
        <v>1815</v>
      </c>
      <c r="J720" s="19" t="s">
        <v>23</v>
      </c>
      <c r="K720" s="21" t="s">
        <v>3471</v>
      </c>
      <c r="L720" s="60">
        <v>11000</v>
      </c>
    </row>
    <row r="721" spans="1:12" s="55" customFormat="1" ht="18" customHeight="1" x14ac:dyDescent="0.25">
      <c r="A721" s="14" t="s">
        <v>3459</v>
      </c>
      <c r="B721" s="58" t="s">
        <v>1812</v>
      </c>
      <c r="C721" s="56" t="s">
        <v>3472</v>
      </c>
      <c r="D721" s="96">
        <v>28.86</v>
      </c>
      <c r="E721" s="95">
        <v>0.06</v>
      </c>
      <c r="F721" s="137">
        <f>SUM(D721+E721)*1.2 + 25</f>
        <v>59.703999999999994</v>
      </c>
      <c r="G721" s="18" t="s">
        <v>3473</v>
      </c>
      <c r="H721" s="19" t="s">
        <v>21</v>
      </c>
      <c r="I721" s="63" t="s">
        <v>1815</v>
      </c>
      <c r="J721" s="19" t="s">
        <v>23</v>
      </c>
      <c r="K721" s="21" t="s">
        <v>3474</v>
      </c>
      <c r="L721" s="60">
        <v>11000</v>
      </c>
    </row>
    <row r="722" spans="1:12" s="55" customFormat="1" ht="18" customHeight="1" x14ac:dyDescent="0.25">
      <c r="A722" s="14" t="s">
        <v>3459</v>
      </c>
      <c r="B722" s="58" t="s">
        <v>1812</v>
      </c>
      <c r="C722" s="56" t="s">
        <v>3475</v>
      </c>
      <c r="D722" s="96">
        <v>17.16</v>
      </c>
      <c r="E722" s="95">
        <v>0.06</v>
      </c>
      <c r="F722" s="137">
        <f t="shared" si="58"/>
        <v>40.664000000000001</v>
      </c>
      <c r="G722" s="18" t="s">
        <v>3476</v>
      </c>
      <c r="H722" s="19" t="s">
        <v>21</v>
      </c>
      <c r="I722" s="63" t="s">
        <v>1815</v>
      </c>
      <c r="J722" s="19" t="s">
        <v>23</v>
      </c>
      <c r="K722" s="21" t="s">
        <v>3477</v>
      </c>
      <c r="L722" s="60">
        <v>6000</v>
      </c>
    </row>
    <row r="723" spans="1:12" s="55" customFormat="1" ht="18" customHeight="1" x14ac:dyDescent="0.25">
      <c r="A723" s="14" t="s">
        <v>3459</v>
      </c>
      <c r="B723" s="58" t="s">
        <v>1819</v>
      </c>
      <c r="C723" s="56" t="s">
        <v>3478</v>
      </c>
      <c r="D723" s="96">
        <v>18.959999999999997</v>
      </c>
      <c r="E723" s="95">
        <v>0.06</v>
      </c>
      <c r="F723" s="137">
        <f t="shared" si="58"/>
        <v>42.823999999999998</v>
      </c>
      <c r="G723" s="18">
        <v>1710568001</v>
      </c>
      <c r="H723" s="19" t="s">
        <v>21</v>
      </c>
      <c r="I723" s="63" t="s">
        <v>1815</v>
      </c>
      <c r="J723" s="19" t="s">
        <v>23</v>
      </c>
      <c r="K723" s="21" t="s">
        <v>3479</v>
      </c>
      <c r="L723" s="60">
        <v>20000</v>
      </c>
    </row>
    <row r="724" spans="1:12" s="55" customFormat="1" ht="18" customHeight="1" x14ac:dyDescent="0.25">
      <c r="A724" s="14" t="s">
        <v>3459</v>
      </c>
      <c r="B724" s="58" t="s">
        <v>1812</v>
      </c>
      <c r="C724" s="56" t="s">
        <v>3480</v>
      </c>
      <c r="D724" s="96">
        <v>28.86</v>
      </c>
      <c r="E724" s="95">
        <v>0.06</v>
      </c>
      <c r="F724" s="137">
        <f>SUM(D724+E724)*1.2 + 25</f>
        <v>59.703999999999994</v>
      </c>
      <c r="G724" s="18">
        <v>9967000877</v>
      </c>
      <c r="H724" s="19" t="s">
        <v>21</v>
      </c>
      <c r="I724" s="63" t="s">
        <v>1815</v>
      </c>
      <c r="J724" s="19" t="s">
        <v>23</v>
      </c>
      <c r="K724" s="21" t="s">
        <v>3481</v>
      </c>
      <c r="L724" s="60">
        <v>3000</v>
      </c>
    </row>
    <row r="725" spans="1:12" s="55" customFormat="1" ht="18" customHeight="1" x14ac:dyDescent="0.25">
      <c r="A725" s="14" t="s">
        <v>3459</v>
      </c>
      <c r="B725" s="58" t="s">
        <v>1812</v>
      </c>
      <c r="C725" s="56" t="s">
        <v>3482</v>
      </c>
      <c r="D725" s="96">
        <v>8.06</v>
      </c>
      <c r="E725" s="95">
        <v>0.06</v>
      </c>
      <c r="F725" s="137">
        <f t="shared" si="58"/>
        <v>29.744</v>
      </c>
      <c r="G725" s="18" t="s">
        <v>3483</v>
      </c>
      <c r="H725" s="19" t="s">
        <v>21</v>
      </c>
      <c r="I725" s="63" t="s">
        <v>1815</v>
      </c>
      <c r="J725" s="19" t="s">
        <v>23</v>
      </c>
      <c r="K725" s="21" t="s">
        <v>3484</v>
      </c>
      <c r="L725" s="60">
        <v>2500</v>
      </c>
    </row>
    <row r="726" spans="1:12" s="55" customFormat="1" ht="18" customHeight="1" x14ac:dyDescent="0.25">
      <c r="A726" s="14" t="s">
        <v>3459</v>
      </c>
      <c r="B726" s="58" t="s">
        <v>1812</v>
      </c>
      <c r="C726" s="56" t="s">
        <v>3485</v>
      </c>
      <c r="D726" s="96">
        <v>14.46</v>
      </c>
      <c r="E726" s="95">
        <v>0.06</v>
      </c>
      <c r="F726" s="137">
        <f t="shared" si="58"/>
        <v>37.423999999999999</v>
      </c>
      <c r="G726" s="18" t="s">
        <v>3486</v>
      </c>
      <c r="H726" s="19" t="s">
        <v>27</v>
      </c>
      <c r="I726" s="59" t="s">
        <v>1815</v>
      </c>
      <c r="J726" s="19" t="s">
        <v>28</v>
      </c>
      <c r="K726" s="21" t="s">
        <v>3484</v>
      </c>
      <c r="L726" s="60">
        <v>2500</v>
      </c>
    </row>
    <row r="727" spans="1:12" s="55" customFormat="1" ht="18" customHeight="1" x14ac:dyDescent="0.25">
      <c r="A727" s="14" t="s">
        <v>3459</v>
      </c>
      <c r="B727" s="58" t="s">
        <v>1812</v>
      </c>
      <c r="C727" s="56" t="s">
        <v>3487</v>
      </c>
      <c r="D727" s="96">
        <v>14.46</v>
      </c>
      <c r="E727" s="95">
        <v>0.06</v>
      </c>
      <c r="F727" s="137">
        <f t="shared" si="58"/>
        <v>37.423999999999999</v>
      </c>
      <c r="G727" s="18" t="s">
        <v>3488</v>
      </c>
      <c r="H727" s="19" t="s">
        <v>31</v>
      </c>
      <c r="I727" s="61" t="s">
        <v>1815</v>
      </c>
      <c r="J727" s="19" t="s">
        <v>32</v>
      </c>
      <c r="K727" s="21" t="s">
        <v>3484</v>
      </c>
      <c r="L727" s="60">
        <v>2500</v>
      </c>
    </row>
    <row r="728" spans="1:12" s="55" customFormat="1" ht="18" customHeight="1" x14ac:dyDescent="0.25">
      <c r="A728" s="14" t="s">
        <v>3459</v>
      </c>
      <c r="B728" s="58" t="s">
        <v>1812</v>
      </c>
      <c r="C728" s="56" t="s">
        <v>3489</v>
      </c>
      <c r="D728" s="96">
        <v>16.059999999999999</v>
      </c>
      <c r="E728" s="95">
        <v>0.06</v>
      </c>
      <c r="F728" s="137">
        <f t="shared" si="58"/>
        <v>39.343999999999994</v>
      </c>
      <c r="G728" s="18" t="s">
        <v>3490</v>
      </c>
      <c r="H728" s="19" t="s">
        <v>36</v>
      </c>
      <c r="I728" s="62" t="s">
        <v>1815</v>
      </c>
      <c r="J728" s="19" t="s">
        <v>37</v>
      </c>
      <c r="K728" s="21" t="s">
        <v>3484</v>
      </c>
      <c r="L728" s="60">
        <v>2500</v>
      </c>
    </row>
    <row r="729" spans="1:12" s="55" customFormat="1" ht="18" customHeight="1" x14ac:dyDescent="0.25">
      <c r="A729" s="14" t="s">
        <v>3459</v>
      </c>
      <c r="B729" s="58" t="s">
        <v>1812</v>
      </c>
      <c r="C729" s="56" t="s">
        <v>3491</v>
      </c>
      <c r="D729" s="96">
        <v>28.86</v>
      </c>
      <c r="E729" s="95">
        <v>0.06</v>
      </c>
      <c r="F729" s="137">
        <f>SUM(D729+E729)*1.2 + 25</f>
        <v>59.703999999999994</v>
      </c>
      <c r="G729" s="18" t="s">
        <v>3492</v>
      </c>
      <c r="H729" s="19" t="s">
        <v>21</v>
      </c>
      <c r="I729" s="63" t="s">
        <v>1815</v>
      </c>
      <c r="J729" s="19" t="s">
        <v>23</v>
      </c>
      <c r="K729" s="21" t="s">
        <v>3493</v>
      </c>
      <c r="L729" s="64">
        <v>20000</v>
      </c>
    </row>
    <row r="730" spans="1:12" s="55" customFormat="1" ht="18" customHeight="1" x14ac:dyDescent="0.25">
      <c r="A730" s="14" t="s">
        <v>3459</v>
      </c>
      <c r="B730" s="58" t="s">
        <v>1812</v>
      </c>
      <c r="C730" s="56" t="s">
        <v>3494</v>
      </c>
      <c r="D730" s="96">
        <v>32.06</v>
      </c>
      <c r="E730" s="95">
        <v>0.06</v>
      </c>
      <c r="F730" s="137">
        <f>SUM(D730+E730)*1.2 + 30</f>
        <v>68.544000000000011</v>
      </c>
      <c r="G730" s="18" t="s">
        <v>3492</v>
      </c>
      <c r="H730" s="19" t="s">
        <v>27</v>
      </c>
      <c r="I730" s="59" t="s">
        <v>1815</v>
      </c>
      <c r="J730" s="19" t="s">
        <v>28</v>
      </c>
      <c r="K730" s="21" t="s">
        <v>3493</v>
      </c>
      <c r="L730" s="64">
        <v>12000</v>
      </c>
    </row>
    <row r="731" spans="1:12" s="55" customFormat="1" ht="18" customHeight="1" x14ac:dyDescent="0.25">
      <c r="A731" s="14" t="s">
        <v>3459</v>
      </c>
      <c r="B731" s="58" t="s">
        <v>1812</v>
      </c>
      <c r="C731" s="56" t="s">
        <v>3495</v>
      </c>
      <c r="D731" s="96">
        <v>32.06</v>
      </c>
      <c r="E731" s="95">
        <v>0.06</v>
      </c>
      <c r="F731" s="137">
        <f t="shared" ref="F731:F732" si="59">SUM(D731+E731)*1.2 + 30</f>
        <v>68.544000000000011</v>
      </c>
      <c r="G731" s="18" t="s">
        <v>3492</v>
      </c>
      <c r="H731" s="19" t="s">
        <v>31</v>
      </c>
      <c r="I731" s="61" t="s">
        <v>1815</v>
      </c>
      <c r="J731" s="19" t="s">
        <v>32</v>
      </c>
      <c r="K731" s="21" t="s">
        <v>3493</v>
      </c>
      <c r="L731" s="64">
        <v>12000</v>
      </c>
    </row>
    <row r="732" spans="1:12" s="55" customFormat="1" ht="18" customHeight="1" x14ac:dyDescent="0.25">
      <c r="A732" s="14" t="s">
        <v>3459</v>
      </c>
      <c r="B732" s="58" t="s">
        <v>1812</v>
      </c>
      <c r="C732" s="56" t="s">
        <v>3496</v>
      </c>
      <c r="D732" s="96">
        <v>28.86</v>
      </c>
      <c r="E732" s="95">
        <v>0.06</v>
      </c>
      <c r="F732" s="137">
        <f t="shared" si="59"/>
        <v>64.703999999999994</v>
      </c>
      <c r="G732" s="18" t="s">
        <v>3492</v>
      </c>
      <c r="H732" s="19" t="s">
        <v>36</v>
      </c>
      <c r="I732" s="62" t="s">
        <v>1815</v>
      </c>
      <c r="J732" s="19" t="s">
        <v>37</v>
      </c>
      <c r="K732" s="21" t="s">
        <v>3493</v>
      </c>
      <c r="L732" s="64">
        <v>12000</v>
      </c>
    </row>
    <row r="733" spans="1:12" s="55" customFormat="1" ht="18" customHeight="1" x14ac:dyDescent="0.25">
      <c r="A733" s="14" t="s">
        <v>3459</v>
      </c>
      <c r="B733" s="58" t="s">
        <v>1812</v>
      </c>
      <c r="C733" s="56" t="s">
        <v>3497</v>
      </c>
      <c r="D733" s="96">
        <v>36.510000000000005</v>
      </c>
      <c r="E733" s="95">
        <v>0.06</v>
      </c>
      <c r="F733" s="137">
        <f>SUM(D733+E733)*1.2 + 35</f>
        <v>78.884000000000015</v>
      </c>
      <c r="G733" s="18" t="s">
        <v>3498</v>
      </c>
      <c r="H733" s="19" t="s">
        <v>21</v>
      </c>
      <c r="I733" s="63" t="s">
        <v>1815</v>
      </c>
      <c r="J733" s="19" t="s">
        <v>23</v>
      </c>
      <c r="K733" s="21" t="s">
        <v>3493</v>
      </c>
      <c r="L733" s="60">
        <v>17500</v>
      </c>
    </row>
    <row r="734" spans="1:12" s="55" customFormat="1" ht="18" customHeight="1" x14ac:dyDescent="0.25">
      <c r="A734" s="14" t="s">
        <v>3459</v>
      </c>
      <c r="B734" s="58" t="s">
        <v>1812</v>
      </c>
      <c r="C734" s="56" t="s">
        <v>3499</v>
      </c>
      <c r="D734" s="96">
        <v>36.54</v>
      </c>
      <c r="E734" s="95">
        <v>0.06</v>
      </c>
      <c r="F734" s="137">
        <f t="shared" ref="F734:F743" si="60">SUM(D734+E734)*1.2 + 35</f>
        <v>78.92</v>
      </c>
      <c r="G734" s="18" t="s">
        <v>3500</v>
      </c>
      <c r="H734" s="19" t="s">
        <v>27</v>
      </c>
      <c r="I734" s="59" t="s">
        <v>1815</v>
      </c>
      <c r="J734" s="19" t="s">
        <v>28</v>
      </c>
      <c r="K734" s="21" t="s">
        <v>3501</v>
      </c>
      <c r="L734" s="64">
        <v>19000</v>
      </c>
    </row>
    <row r="735" spans="1:12" s="55" customFormat="1" ht="18" customHeight="1" x14ac:dyDescent="0.25">
      <c r="A735" s="14" t="s">
        <v>3459</v>
      </c>
      <c r="B735" s="58" t="s">
        <v>1812</v>
      </c>
      <c r="C735" s="56" t="s">
        <v>3502</v>
      </c>
      <c r="D735" s="96">
        <v>36.54</v>
      </c>
      <c r="E735" s="95">
        <v>0.06</v>
      </c>
      <c r="F735" s="137">
        <f t="shared" si="60"/>
        <v>78.92</v>
      </c>
      <c r="G735" s="18" t="s">
        <v>3500</v>
      </c>
      <c r="H735" s="19" t="s">
        <v>31</v>
      </c>
      <c r="I735" s="61" t="s">
        <v>1815</v>
      </c>
      <c r="J735" s="19" t="s">
        <v>32</v>
      </c>
      <c r="K735" s="21" t="s">
        <v>3501</v>
      </c>
      <c r="L735" s="64">
        <v>19000</v>
      </c>
    </row>
    <row r="736" spans="1:12" s="55" customFormat="1" ht="18" customHeight="1" x14ac:dyDescent="0.25">
      <c r="A736" s="14" t="s">
        <v>3459</v>
      </c>
      <c r="B736" s="58" t="s">
        <v>1812</v>
      </c>
      <c r="C736" s="56" t="s">
        <v>3503</v>
      </c>
      <c r="D736" s="96">
        <v>32.06</v>
      </c>
      <c r="E736" s="95">
        <v>0.06</v>
      </c>
      <c r="F736" s="137">
        <f t="shared" si="60"/>
        <v>73.544000000000011</v>
      </c>
      <c r="G736" s="18" t="s">
        <v>3504</v>
      </c>
      <c r="H736" s="19" t="s">
        <v>21</v>
      </c>
      <c r="I736" s="63" t="s">
        <v>1815</v>
      </c>
      <c r="J736" s="19" t="s">
        <v>23</v>
      </c>
      <c r="K736" s="21" t="s">
        <v>3505</v>
      </c>
      <c r="L736" s="64" t="s">
        <v>18</v>
      </c>
    </row>
    <row r="737" spans="1:12" s="55" customFormat="1" ht="18" customHeight="1" x14ac:dyDescent="0.25">
      <c r="A737" s="14" t="s">
        <v>3459</v>
      </c>
      <c r="B737" s="58" t="s">
        <v>1812</v>
      </c>
      <c r="C737" s="56" t="s">
        <v>3506</v>
      </c>
      <c r="D737" s="96">
        <v>33.270000000000003</v>
      </c>
      <c r="E737" s="95">
        <v>0.06</v>
      </c>
      <c r="F737" s="137">
        <f t="shared" si="60"/>
        <v>74.996000000000009</v>
      </c>
      <c r="G737" s="18" t="s">
        <v>3504</v>
      </c>
      <c r="H737" s="19" t="s">
        <v>27</v>
      </c>
      <c r="I737" s="59" t="s">
        <v>1815</v>
      </c>
      <c r="J737" s="19" t="s">
        <v>28</v>
      </c>
      <c r="K737" s="21" t="s">
        <v>3505</v>
      </c>
      <c r="L737" s="64" t="s">
        <v>18</v>
      </c>
    </row>
    <row r="738" spans="1:12" s="55" customFormat="1" ht="18" customHeight="1" x14ac:dyDescent="0.25">
      <c r="A738" s="14" t="s">
        <v>3459</v>
      </c>
      <c r="B738" s="58" t="s">
        <v>1812</v>
      </c>
      <c r="C738" s="56" t="s">
        <v>3507</v>
      </c>
      <c r="D738" s="96">
        <v>33.270000000000003</v>
      </c>
      <c r="E738" s="95">
        <v>0.06</v>
      </c>
      <c r="F738" s="137">
        <f t="shared" si="60"/>
        <v>74.996000000000009</v>
      </c>
      <c r="G738" s="18" t="s">
        <v>3504</v>
      </c>
      <c r="H738" s="19" t="s">
        <v>31</v>
      </c>
      <c r="I738" s="61" t="s">
        <v>1815</v>
      </c>
      <c r="J738" s="19" t="s">
        <v>32</v>
      </c>
      <c r="K738" s="21" t="s">
        <v>3505</v>
      </c>
      <c r="L738" s="64" t="s">
        <v>18</v>
      </c>
    </row>
    <row r="739" spans="1:12" s="55" customFormat="1" ht="18" customHeight="1" x14ac:dyDescent="0.25">
      <c r="A739" s="14" t="s">
        <v>3459</v>
      </c>
      <c r="B739" s="58" t="s">
        <v>1812</v>
      </c>
      <c r="C739" s="56" t="s">
        <v>3508</v>
      </c>
      <c r="D739" s="96">
        <v>33.270000000000003</v>
      </c>
      <c r="E739" s="95">
        <v>0.06</v>
      </c>
      <c r="F739" s="137">
        <f t="shared" si="60"/>
        <v>74.996000000000009</v>
      </c>
      <c r="G739" s="18" t="s">
        <v>3504</v>
      </c>
      <c r="H739" s="19" t="s">
        <v>36</v>
      </c>
      <c r="I739" s="62" t="s">
        <v>1815</v>
      </c>
      <c r="J739" s="19" t="s">
        <v>37</v>
      </c>
      <c r="K739" s="21" t="s">
        <v>3505</v>
      </c>
      <c r="L739" s="64" t="s">
        <v>18</v>
      </c>
    </row>
    <row r="740" spans="1:12" s="55" customFormat="1" ht="18" customHeight="1" x14ac:dyDescent="0.25">
      <c r="A740" s="14" t="s">
        <v>3459</v>
      </c>
      <c r="B740" s="58" t="s">
        <v>1812</v>
      </c>
      <c r="C740" s="56" t="s">
        <v>3509</v>
      </c>
      <c r="D740" s="96">
        <v>36.06</v>
      </c>
      <c r="E740" s="95">
        <v>0.06</v>
      </c>
      <c r="F740" s="137">
        <f>SUM(D740+E740)*1.2 + 35</f>
        <v>78.343999999999994</v>
      </c>
      <c r="G740" s="18" t="s">
        <v>3510</v>
      </c>
      <c r="H740" s="19" t="s">
        <v>21</v>
      </c>
      <c r="I740" s="63" t="s">
        <v>1815</v>
      </c>
      <c r="J740" s="19" t="s">
        <v>23</v>
      </c>
      <c r="K740" s="21" t="s">
        <v>3511</v>
      </c>
      <c r="L740" s="60">
        <v>29000</v>
      </c>
    </row>
    <row r="741" spans="1:12" s="55" customFormat="1" ht="18" customHeight="1" x14ac:dyDescent="0.25">
      <c r="A741" s="14" t="s">
        <v>3459</v>
      </c>
      <c r="B741" s="58" t="s">
        <v>1812</v>
      </c>
      <c r="C741" s="56" t="s">
        <v>3512</v>
      </c>
      <c r="D741" s="96">
        <v>36.06</v>
      </c>
      <c r="E741" s="95">
        <v>0.06</v>
      </c>
      <c r="F741" s="137">
        <f t="shared" si="60"/>
        <v>78.343999999999994</v>
      </c>
      <c r="G741" s="18" t="s">
        <v>3513</v>
      </c>
      <c r="H741" s="19" t="s">
        <v>27</v>
      </c>
      <c r="I741" s="59" t="s">
        <v>1815</v>
      </c>
      <c r="J741" s="19" t="s">
        <v>28</v>
      </c>
      <c r="K741" s="21" t="s">
        <v>3511</v>
      </c>
      <c r="L741" s="60">
        <v>26000</v>
      </c>
    </row>
    <row r="742" spans="1:12" s="55" customFormat="1" ht="18" customHeight="1" x14ac:dyDescent="0.25">
      <c r="A742" s="14" t="s">
        <v>3459</v>
      </c>
      <c r="B742" s="58" t="s">
        <v>1812</v>
      </c>
      <c r="C742" s="56" t="s">
        <v>3514</v>
      </c>
      <c r="D742" s="96">
        <v>36.06</v>
      </c>
      <c r="E742" s="95">
        <v>0.06</v>
      </c>
      <c r="F742" s="137">
        <f t="shared" si="60"/>
        <v>78.343999999999994</v>
      </c>
      <c r="G742" s="18" t="s">
        <v>3515</v>
      </c>
      <c r="H742" s="19" t="s">
        <v>31</v>
      </c>
      <c r="I742" s="61" t="s">
        <v>1815</v>
      </c>
      <c r="J742" s="19" t="s">
        <v>32</v>
      </c>
      <c r="K742" s="21" t="s">
        <v>3511</v>
      </c>
      <c r="L742" s="60">
        <v>26000</v>
      </c>
    </row>
    <row r="743" spans="1:12" s="55" customFormat="1" ht="18" customHeight="1" x14ac:dyDescent="0.25">
      <c r="A743" s="14" t="s">
        <v>3459</v>
      </c>
      <c r="B743" s="58" t="s">
        <v>1812</v>
      </c>
      <c r="C743" s="56" t="s">
        <v>3516</v>
      </c>
      <c r="D743" s="96">
        <v>40.06</v>
      </c>
      <c r="E743" s="95">
        <v>0.06</v>
      </c>
      <c r="F743" s="137">
        <f t="shared" si="60"/>
        <v>83.144000000000005</v>
      </c>
      <c r="G743" s="18" t="s">
        <v>3517</v>
      </c>
      <c r="H743" s="19" t="s">
        <v>36</v>
      </c>
      <c r="I743" s="62" t="s">
        <v>1815</v>
      </c>
      <c r="J743" s="19" t="s">
        <v>37</v>
      </c>
      <c r="K743" s="21" t="s">
        <v>3511</v>
      </c>
      <c r="L743" s="60">
        <v>26000</v>
      </c>
    </row>
    <row r="744" spans="1:12" s="55" customFormat="1" ht="18" customHeight="1" x14ac:dyDescent="0.25">
      <c r="A744" s="14" t="s">
        <v>3459</v>
      </c>
      <c r="B744" s="58" t="s">
        <v>1812</v>
      </c>
      <c r="C744" s="56" t="s">
        <v>3518</v>
      </c>
      <c r="D744" s="96">
        <v>19.959999999999997</v>
      </c>
      <c r="E744" s="95">
        <v>0.06</v>
      </c>
      <c r="F744" s="137">
        <f t="shared" si="58"/>
        <v>44.023999999999994</v>
      </c>
      <c r="G744" s="18" t="s">
        <v>3519</v>
      </c>
      <c r="H744" s="19" t="s">
        <v>21</v>
      </c>
      <c r="I744" s="63" t="s">
        <v>1815</v>
      </c>
      <c r="J744" s="19" t="s">
        <v>23</v>
      </c>
      <c r="K744" s="21" t="s">
        <v>3520</v>
      </c>
      <c r="L744" s="60">
        <v>17500</v>
      </c>
    </row>
    <row r="745" spans="1:12" s="55" customFormat="1" ht="18" customHeight="1" x14ac:dyDescent="0.25">
      <c r="A745" s="14" t="s">
        <v>3459</v>
      </c>
      <c r="B745" s="58" t="s">
        <v>1812</v>
      </c>
      <c r="C745" s="56" t="s">
        <v>3521</v>
      </c>
      <c r="D745" s="96">
        <v>33.450000000000003</v>
      </c>
      <c r="E745" s="95">
        <v>0.06</v>
      </c>
      <c r="F745" s="137">
        <f>SUM(D745+E745)*1.2 + 35</f>
        <v>75.212000000000003</v>
      </c>
      <c r="G745" s="18" t="s">
        <v>3522</v>
      </c>
      <c r="H745" s="19" t="s">
        <v>21</v>
      </c>
      <c r="I745" s="63" t="s">
        <v>1815</v>
      </c>
      <c r="J745" s="19" t="s">
        <v>23</v>
      </c>
      <c r="K745" s="21" t="s">
        <v>3523</v>
      </c>
      <c r="L745" s="60">
        <v>8000</v>
      </c>
    </row>
    <row r="746" spans="1:12" s="55" customFormat="1" ht="18" customHeight="1" x14ac:dyDescent="0.25">
      <c r="A746" s="14" t="s">
        <v>3459</v>
      </c>
      <c r="B746" s="58" t="s">
        <v>1812</v>
      </c>
      <c r="C746" s="56" t="s">
        <v>3524</v>
      </c>
      <c r="D746" s="96">
        <v>37.160000000000004</v>
      </c>
      <c r="E746" s="95">
        <v>0.06</v>
      </c>
      <c r="F746" s="137">
        <f t="shared" ref="F746:F748" si="61">SUM(D746+E746)*1.2 + 35</f>
        <v>79.664000000000016</v>
      </c>
      <c r="G746" s="18" t="s">
        <v>3525</v>
      </c>
      <c r="H746" s="19" t="s">
        <v>27</v>
      </c>
      <c r="I746" s="59" t="s">
        <v>1815</v>
      </c>
      <c r="J746" s="19" t="s">
        <v>28</v>
      </c>
      <c r="K746" s="21" t="s">
        <v>3523</v>
      </c>
      <c r="L746" s="60">
        <v>8000</v>
      </c>
    </row>
    <row r="747" spans="1:12" s="55" customFormat="1" ht="18" customHeight="1" x14ac:dyDescent="0.25">
      <c r="A747" s="14" t="s">
        <v>3459</v>
      </c>
      <c r="B747" s="58" t="s">
        <v>1812</v>
      </c>
      <c r="C747" s="56" t="s">
        <v>3526</v>
      </c>
      <c r="D747" s="96">
        <v>37.160000000000004</v>
      </c>
      <c r="E747" s="95">
        <v>0.06</v>
      </c>
      <c r="F747" s="137">
        <f t="shared" si="61"/>
        <v>79.664000000000016</v>
      </c>
      <c r="G747" s="18" t="s">
        <v>3527</v>
      </c>
      <c r="H747" s="19" t="s">
        <v>31</v>
      </c>
      <c r="I747" s="61" t="s">
        <v>1815</v>
      </c>
      <c r="J747" s="19" t="s">
        <v>32</v>
      </c>
      <c r="K747" s="21" t="s">
        <v>3523</v>
      </c>
      <c r="L747" s="60">
        <v>8000</v>
      </c>
    </row>
    <row r="748" spans="1:12" s="55" customFormat="1" ht="18" customHeight="1" x14ac:dyDescent="0.25">
      <c r="A748" s="14" t="s">
        <v>3459</v>
      </c>
      <c r="B748" s="58" t="s">
        <v>1812</v>
      </c>
      <c r="C748" s="56" t="s">
        <v>3528</v>
      </c>
      <c r="D748" s="96">
        <v>37.160000000000004</v>
      </c>
      <c r="E748" s="95">
        <v>0.06</v>
      </c>
      <c r="F748" s="137">
        <f t="shared" si="61"/>
        <v>79.664000000000016</v>
      </c>
      <c r="G748" s="18" t="s">
        <v>3529</v>
      </c>
      <c r="H748" s="19" t="s">
        <v>36</v>
      </c>
      <c r="I748" s="62" t="s">
        <v>1815</v>
      </c>
      <c r="J748" s="19" t="s">
        <v>37</v>
      </c>
      <c r="K748" s="21" t="s">
        <v>3523</v>
      </c>
      <c r="L748" s="60">
        <v>8000</v>
      </c>
    </row>
    <row r="749" spans="1:12" s="55" customFormat="1" ht="18" customHeight="1" x14ac:dyDescent="0.25">
      <c r="A749" s="14" t="s">
        <v>3459</v>
      </c>
      <c r="B749" s="58" t="s">
        <v>1812</v>
      </c>
      <c r="C749" s="56" t="s">
        <v>3530</v>
      </c>
      <c r="D749" s="96">
        <v>18.059999999999999</v>
      </c>
      <c r="E749" s="95">
        <v>0.06</v>
      </c>
      <c r="F749" s="137">
        <f t="shared" si="58"/>
        <v>41.744</v>
      </c>
      <c r="G749" s="18">
        <v>1710517005</v>
      </c>
      <c r="H749" s="19" t="s">
        <v>21</v>
      </c>
      <c r="I749" s="63" t="s">
        <v>1815</v>
      </c>
      <c r="J749" s="19" t="s">
        <v>23</v>
      </c>
      <c r="K749" s="21">
        <v>0</v>
      </c>
      <c r="L749" s="60">
        <v>4500</v>
      </c>
    </row>
    <row r="750" spans="1:12" s="55" customFormat="1" ht="18" customHeight="1" x14ac:dyDescent="0.25">
      <c r="A750" s="14" t="s">
        <v>3459</v>
      </c>
      <c r="B750" s="58" t="s">
        <v>1812</v>
      </c>
      <c r="C750" s="56" t="s">
        <v>3531</v>
      </c>
      <c r="D750" s="96">
        <v>18.059999999999999</v>
      </c>
      <c r="E750" s="95">
        <v>0.06</v>
      </c>
      <c r="F750" s="137">
        <f t="shared" si="58"/>
        <v>41.744</v>
      </c>
      <c r="G750" s="18">
        <v>1710517008</v>
      </c>
      <c r="H750" s="19" t="s">
        <v>27</v>
      </c>
      <c r="I750" s="59" t="s">
        <v>1815</v>
      </c>
      <c r="J750" s="19" t="s">
        <v>28</v>
      </c>
      <c r="K750" s="21">
        <v>0</v>
      </c>
      <c r="L750" s="60">
        <v>4500</v>
      </c>
    </row>
    <row r="751" spans="1:12" s="55" customFormat="1" ht="18" customHeight="1" x14ac:dyDescent="0.25">
      <c r="A751" s="14" t="s">
        <v>3459</v>
      </c>
      <c r="B751" s="58" t="s">
        <v>1812</v>
      </c>
      <c r="C751" s="56" t="s">
        <v>3532</v>
      </c>
      <c r="D751" s="96">
        <v>18.059999999999999</v>
      </c>
      <c r="E751" s="95">
        <v>0.06</v>
      </c>
      <c r="F751" s="137">
        <f t="shared" si="58"/>
        <v>41.744</v>
      </c>
      <c r="G751" s="18">
        <v>1710517007</v>
      </c>
      <c r="H751" s="19" t="s">
        <v>31</v>
      </c>
      <c r="I751" s="61" t="s">
        <v>1815</v>
      </c>
      <c r="J751" s="19" t="s">
        <v>32</v>
      </c>
      <c r="K751" s="21">
        <v>0</v>
      </c>
      <c r="L751" s="60">
        <v>4500</v>
      </c>
    </row>
    <row r="752" spans="1:12" s="55" customFormat="1" ht="18" customHeight="1" x14ac:dyDescent="0.25">
      <c r="A752" s="14" t="s">
        <v>3459</v>
      </c>
      <c r="B752" s="58" t="s">
        <v>1812</v>
      </c>
      <c r="C752" s="56" t="s">
        <v>3533</v>
      </c>
      <c r="D752" s="96">
        <v>18.059999999999999</v>
      </c>
      <c r="E752" s="95">
        <v>0.06</v>
      </c>
      <c r="F752" s="137">
        <f t="shared" si="58"/>
        <v>41.744</v>
      </c>
      <c r="G752" s="18">
        <v>1710517006</v>
      </c>
      <c r="H752" s="19" t="s">
        <v>36</v>
      </c>
      <c r="I752" s="62" t="s">
        <v>1815</v>
      </c>
      <c r="J752" s="19" t="s">
        <v>37</v>
      </c>
      <c r="K752" s="21">
        <v>0</v>
      </c>
      <c r="L752" s="60">
        <v>4500</v>
      </c>
    </row>
    <row r="753" spans="1:12" s="55" customFormat="1" ht="18" customHeight="1" x14ac:dyDescent="0.25">
      <c r="A753" s="14" t="s">
        <v>3459</v>
      </c>
      <c r="B753" s="58" t="s">
        <v>1812</v>
      </c>
      <c r="C753" s="56" t="s">
        <v>3534</v>
      </c>
      <c r="D753" s="96">
        <v>21.66</v>
      </c>
      <c r="E753" s="95">
        <v>0.06</v>
      </c>
      <c r="F753" s="137">
        <f t="shared" si="58"/>
        <v>46.063999999999993</v>
      </c>
      <c r="G753" s="18">
        <v>1710589004</v>
      </c>
      <c r="H753" s="19" t="s">
        <v>21</v>
      </c>
      <c r="I753" s="63" t="s">
        <v>1815</v>
      </c>
      <c r="J753" s="19" t="s">
        <v>23</v>
      </c>
      <c r="K753" s="21" t="s">
        <v>3535</v>
      </c>
      <c r="L753" s="60">
        <v>4500</v>
      </c>
    </row>
    <row r="754" spans="1:12" s="55" customFormat="1" ht="18" customHeight="1" x14ac:dyDescent="0.25">
      <c r="A754" s="14" t="s">
        <v>3459</v>
      </c>
      <c r="B754" s="58" t="s">
        <v>1812</v>
      </c>
      <c r="C754" s="56" t="s">
        <v>3536</v>
      </c>
      <c r="D754" s="96">
        <v>24.06</v>
      </c>
      <c r="E754" s="95">
        <v>0.06</v>
      </c>
      <c r="F754" s="137">
        <f t="shared" si="58"/>
        <v>48.943999999999996</v>
      </c>
      <c r="G754" s="18">
        <v>1710589007</v>
      </c>
      <c r="H754" s="19" t="s">
        <v>27</v>
      </c>
      <c r="I754" s="59" t="s">
        <v>1815</v>
      </c>
      <c r="J754" s="19" t="s">
        <v>28</v>
      </c>
      <c r="K754" s="21" t="s">
        <v>3535</v>
      </c>
      <c r="L754" s="60">
        <v>4500</v>
      </c>
    </row>
    <row r="755" spans="1:12" s="55" customFormat="1" ht="18" customHeight="1" x14ac:dyDescent="0.25">
      <c r="A755" s="14" t="s">
        <v>3459</v>
      </c>
      <c r="B755" s="58" t="s">
        <v>1812</v>
      </c>
      <c r="C755" s="56" t="s">
        <v>3537</v>
      </c>
      <c r="D755" s="96">
        <v>24.06</v>
      </c>
      <c r="E755" s="95">
        <v>0.06</v>
      </c>
      <c r="F755" s="137">
        <f t="shared" si="58"/>
        <v>48.943999999999996</v>
      </c>
      <c r="G755" s="18">
        <v>1710589006</v>
      </c>
      <c r="H755" s="19" t="s">
        <v>31</v>
      </c>
      <c r="I755" s="61" t="s">
        <v>1815</v>
      </c>
      <c r="J755" s="19" t="s">
        <v>32</v>
      </c>
      <c r="K755" s="21" t="s">
        <v>3535</v>
      </c>
      <c r="L755" s="60">
        <v>4500</v>
      </c>
    </row>
    <row r="756" spans="1:12" s="55" customFormat="1" ht="18" customHeight="1" x14ac:dyDescent="0.25">
      <c r="A756" s="14" t="s">
        <v>3459</v>
      </c>
      <c r="B756" s="58" t="s">
        <v>1812</v>
      </c>
      <c r="C756" s="56" t="s">
        <v>3538</v>
      </c>
      <c r="D756" s="96">
        <v>24.06</v>
      </c>
      <c r="E756" s="95">
        <v>0.06</v>
      </c>
      <c r="F756" s="137">
        <f t="shared" si="58"/>
        <v>48.943999999999996</v>
      </c>
      <c r="G756" s="18">
        <v>1710589005</v>
      </c>
      <c r="H756" s="19" t="s">
        <v>36</v>
      </c>
      <c r="I756" s="62" t="s">
        <v>1815</v>
      </c>
      <c r="J756" s="19" t="s">
        <v>37</v>
      </c>
      <c r="K756" s="21" t="s">
        <v>3535</v>
      </c>
      <c r="L756" s="60">
        <v>4500</v>
      </c>
    </row>
    <row r="757" spans="1:12" s="55" customFormat="1" ht="18" customHeight="1" x14ac:dyDescent="0.25">
      <c r="A757" s="14" t="s">
        <v>3459</v>
      </c>
      <c r="B757" s="58" t="s">
        <v>1812</v>
      </c>
      <c r="C757" s="56" t="s">
        <v>3539</v>
      </c>
      <c r="D757" s="96">
        <v>12.84</v>
      </c>
      <c r="E757" s="95">
        <v>0.06</v>
      </c>
      <c r="F757" s="137">
        <f t="shared" si="58"/>
        <v>35.480000000000004</v>
      </c>
      <c r="G757" s="18" t="s">
        <v>3540</v>
      </c>
      <c r="H757" s="19" t="s">
        <v>27</v>
      </c>
      <c r="I757" s="59" t="s">
        <v>1815</v>
      </c>
      <c r="J757" s="19" t="s">
        <v>28</v>
      </c>
      <c r="K757" s="21" t="s">
        <v>3541</v>
      </c>
      <c r="L757" s="60">
        <v>11500</v>
      </c>
    </row>
    <row r="758" spans="1:12" s="55" customFormat="1" ht="18" customHeight="1" x14ac:dyDescent="0.25">
      <c r="A758" s="14" t="s">
        <v>3459</v>
      </c>
      <c r="B758" s="58" t="s">
        <v>1812</v>
      </c>
      <c r="C758" s="56" t="s">
        <v>3542</v>
      </c>
      <c r="D758" s="96">
        <v>12.84</v>
      </c>
      <c r="E758" s="95">
        <v>0.06</v>
      </c>
      <c r="F758" s="137">
        <f t="shared" si="58"/>
        <v>35.480000000000004</v>
      </c>
      <c r="G758" s="18" t="s">
        <v>3543</v>
      </c>
      <c r="H758" s="19" t="s">
        <v>31</v>
      </c>
      <c r="I758" s="61" t="s">
        <v>1815</v>
      </c>
      <c r="J758" s="19" t="s">
        <v>32</v>
      </c>
      <c r="K758" s="21" t="s">
        <v>3541</v>
      </c>
      <c r="L758" s="60">
        <v>11500</v>
      </c>
    </row>
    <row r="759" spans="1:12" s="55" customFormat="1" ht="18" customHeight="1" x14ac:dyDescent="0.25">
      <c r="A759" s="14" t="s">
        <v>3459</v>
      </c>
      <c r="B759" s="58" t="s">
        <v>1812</v>
      </c>
      <c r="C759" s="56" t="s">
        <v>3544</v>
      </c>
      <c r="D759" s="96">
        <v>12.84</v>
      </c>
      <c r="E759" s="95">
        <v>0.06</v>
      </c>
      <c r="F759" s="137">
        <f t="shared" si="58"/>
        <v>35.480000000000004</v>
      </c>
      <c r="G759" s="18" t="s">
        <v>3545</v>
      </c>
      <c r="H759" s="19" t="s">
        <v>36</v>
      </c>
      <c r="I759" s="62" t="s">
        <v>1815</v>
      </c>
      <c r="J759" s="19" t="s">
        <v>37</v>
      </c>
      <c r="K759" s="21" t="s">
        <v>3541</v>
      </c>
      <c r="L759" s="60">
        <v>11500</v>
      </c>
    </row>
    <row r="760" spans="1:12" s="55" customFormat="1" ht="18" customHeight="1" x14ac:dyDescent="0.25">
      <c r="A760" s="14" t="s">
        <v>3459</v>
      </c>
      <c r="B760" s="58" t="s">
        <v>1812</v>
      </c>
      <c r="C760" s="56" t="s">
        <v>3546</v>
      </c>
      <c r="D760" s="96">
        <v>31.74</v>
      </c>
      <c r="E760" s="95">
        <v>0.06</v>
      </c>
      <c r="F760" s="137">
        <f>SUM(D760+E760)*1.2 + 30</f>
        <v>68.16</v>
      </c>
      <c r="G760" s="18" t="s">
        <v>3547</v>
      </c>
      <c r="H760" s="19" t="s">
        <v>21</v>
      </c>
      <c r="I760" s="63" t="s">
        <v>1815</v>
      </c>
      <c r="J760" s="19" t="s">
        <v>23</v>
      </c>
      <c r="K760" s="21" t="s">
        <v>3548</v>
      </c>
      <c r="L760" s="64" t="s">
        <v>18</v>
      </c>
    </row>
    <row r="761" spans="1:12" s="55" customFormat="1" ht="18" customHeight="1" x14ac:dyDescent="0.25">
      <c r="A761" s="14" t="s">
        <v>3459</v>
      </c>
      <c r="B761" s="58" t="s">
        <v>1812</v>
      </c>
      <c r="C761" s="56" t="s">
        <v>3549</v>
      </c>
      <c r="D761" s="96">
        <v>31.74</v>
      </c>
      <c r="E761" s="95">
        <v>0.06</v>
      </c>
      <c r="F761" s="137">
        <f t="shared" ref="F761:F764" si="62">SUM(D761+E761)*1.2 + 30</f>
        <v>68.16</v>
      </c>
      <c r="G761" s="18" t="s">
        <v>3550</v>
      </c>
      <c r="H761" s="19" t="s">
        <v>27</v>
      </c>
      <c r="I761" s="59" t="s">
        <v>1815</v>
      </c>
      <c r="J761" s="19" t="s">
        <v>28</v>
      </c>
      <c r="K761" s="21" t="s">
        <v>3548</v>
      </c>
      <c r="L761" s="64" t="s">
        <v>18</v>
      </c>
    </row>
    <row r="762" spans="1:12" s="55" customFormat="1" ht="18" customHeight="1" x14ac:dyDescent="0.25">
      <c r="A762" s="14" t="s">
        <v>3459</v>
      </c>
      <c r="B762" s="58" t="s">
        <v>1812</v>
      </c>
      <c r="C762" s="56" t="s">
        <v>3551</v>
      </c>
      <c r="D762" s="96">
        <v>31.74</v>
      </c>
      <c r="E762" s="95">
        <v>0.06</v>
      </c>
      <c r="F762" s="137">
        <f t="shared" si="62"/>
        <v>68.16</v>
      </c>
      <c r="G762" s="18" t="s">
        <v>3552</v>
      </c>
      <c r="H762" s="19" t="s">
        <v>31</v>
      </c>
      <c r="I762" s="61" t="s">
        <v>1815</v>
      </c>
      <c r="J762" s="19" t="s">
        <v>32</v>
      </c>
      <c r="K762" s="21" t="s">
        <v>3548</v>
      </c>
      <c r="L762" s="64" t="s">
        <v>18</v>
      </c>
    </row>
    <row r="763" spans="1:12" s="55" customFormat="1" ht="18" customHeight="1" x14ac:dyDescent="0.25">
      <c r="A763" s="14" t="s">
        <v>3459</v>
      </c>
      <c r="B763" s="58" t="s">
        <v>1812</v>
      </c>
      <c r="C763" s="56" t="s">
        <v>3553</v>
      </c>
      <c r="D763" s="96">
        <v>31.74</v>
      </c>
      <c r="E763" s="95">
        <v>0.06</v>
      </c>
      <c r="F763" s="137">
        <f t="shared" si="62"/>
        <v>68.16</v>
      </c>
      <c r="G763" s="18" t="s">
        <v>3554</v>
      </c>
      <c r="H763" s="19" t="s">
        <v>36</v>
      </c>
      <c r="I763" s="62" t="s">
        <v>1815</v>
      </c>
      <c r="J763" s="19" t="s">
        <v>37</v>
      </c>
      <c r="K763" s="21" t="s">
        <v>3548</v>
      </c>
      <c r="L763" s="64" t="s">
        <v>18</v>
      </c>
    </row>
    <row r="764" spans="1:12" s="55" customFormat="1" ht="18" customHeight="1" x14ac:dyDescent="0.25">
      <c r="A764" s="14" t="s">
        <v>3459</v>
      </c>
      <c r="B764" s="58" t="s">
        <v>1812</v>
      </c>
      <c r="C764" s="56" t="s">
        <v>3555</v>
      </c>
      <c r="D764" s="96">
        <v>32.46</v>
      </c>
      <c r="E764" s="95">
        <v>0.06</v>
      </c>
      <c r="F764" s="137">
        <f t="shared" si="62"/>
        <v>69.024000000000001</v>
      </c>
      <c r="G764" s="18" t="s">
        <v>3556</v>
      </c>
      <c r="H764" s="19" t="s">
        <v>21</v>
      </c>
      <c r="I764" s="63" t="s">
        <v>1815</v>
      </c>
      <c r="J764" s="19" t="s">
        <v>23</v>
      </c>
      <c r="K764" s="21" t="s">
        <v>3557</v>
      </c>
      <c r="L764" s="60">
        <v>27000</v>
      </c>
    </row>
    <row r="765" spans="1:12" s="55" customFormat="1" ht="18" customHeight="1" x14ac:dyDescent="0.25">
      <c r="A765" s="14" t="s">
        <v>3459</v>
      </c>
      <c r="B765" s="58" t="s">
        <v>1812</v>
      </c>
      <c r="C765" s="56" t="s">
        <v>3558</v>
      </c>
      <c r="D765" s="96">
        <v>47.67</v>
      </c>
      <c r="E765" s="95">
        <v>0.06</v>
      </c>
      <c r="F765" s="137">
        <f>SUM(D765+E765)*1.2 + 45</f>
        <v>102.27600000000001</v>
      </c>
      <c r="G765" s="18" t="s">
        <v>3559</v>
      </c>
      <c r="H765" s="19" t="s">
        <v>27</v>
      </c>
      <c r="I765" s="59" t="s">
        <v>1815</v>
      </c>
      <c r="J765" s="19" t="s">
        <v>28</v>
      </c>
      <c r="K765" s="21" t="s">
        <v>3557</v>
      </c>
      <c r="L765" s="60">
        <v>25000</v>
      </c>
    </row>
    <row r="766" spans="1:12" s="55" customFormat="1" ht="18" customHeight="1" x14ac:dyDescent="0.25">
      <c r="A766" s="14" t="s">
        <v>3459</v>
      </c>
      <c r="B766" s="58" t="s">
        <v>1812</v>
      </c>
      <c r="C766" s="56" t="s">
        <v>3560</v>
      </c>
      <c r="D766" s="96">
        <v>47.67</v>
      </c>
      <c r="E766" s="95">
        <v>0.06</v>
      </c>
      <c r="F766" s="137">
        <f t="shared" ref="F766:F767" si="63">SUM(D766+E766)*1.2 + 45</f>
        <v>102.27600000000001</v>
      </c>
      <c r="G766" s="18" t="s">
        <v>3561</v>
      </c>
      <c r="H766" s="19" t="s">
        <v>31</v>
      </c>
      <c r="I766" s="61" t="s">
        <v>1815</v>
      </c>
      <c r="J766" s="19" t="s">
        <v>32</v>
      </c>
      <c r="K766" s="21" t="s">
        <v>3557</v>
      </c>
      <c r="L766" s="60">
        <v>25000</v>
      </c>
    </row>
    <row r="767" spans="1:12" s="55" customFormat="1" ht="18" customHeight="1" x14ac:dyDescent="0.25">
      <c r="A767" s="14" t="s">
        <v>3459</v>
      </c>
      <c r="B767" s="58" t="s">
        <v>1812</v>
      </c>
      <c r="C767" s="56" t="s">
        <v>3562</v>
      </c>
      <c r="D767" s="96">
        <v>47.67</v>
      </c>
      <c r="E767" s="95">
        <v>0.06</v>
      </c>
      <c r="F767" s="137">
        <f t="shared" si="63"/>
        <v>102.27600000000001</v>
      </c>
      <c r="G767" s="18" t="s">
        <v>3563</v>
      </c>
      <c r="H767" s="19" t="s">
        <v>36</v>
      </c>
      <c r="I767" s="62" t="s">
        <v>1815</v>
      </c>
      <c r="J767" s="19" t="s">
        <v>37</v>
      </c>
      <c r="K767" s="21" t="s">
        <v>3557</v>
      </c>
      <c r="L767" s="60">
        <v>25000</v>
      </c>
    </row>
    <row r="768" spans="1:12" s="55" customFormat="1" ht="18" customHeight="1" x14ac:dyDescent="0.25">
      <c r="A768" s="14" t="s">
        <v>3459</v>
      </c>
      <c r="B768" s="58" t="s">
        <v>1812</v>
      </c>
      <c r="C768" s="56" t="s">
        <v>3564</v>
      </c>
      <c r="D768" s="96">
        <v>33.36</v>
      </c>
      <c r="E768" s="95">
        <v>0.06</v>
      </c>
      <c r="F768" s="137">
        <f>SUM(D768+E768)*1.2 + 30</f>
        <v>70.103999999999999</v>
      </c>
      <c r="G768" s="18" t="s">
        <v>3565</v>
      </c>
      <c r="H768" s="19" t="s">
        <v>21</v>
      </c>
      <c r="I768" s="63" t="s">
        <v>1815</v>
      </c>
      <c r="J768" s="19" t="s">
        <v>23</v>
      </c>
      <c r="K768" s="21" t="s">
        <v>3566</v>
      </c>
      <c r="L768" s="60">
        <v>28000</v>
      </c>
    </row>
    <row r="769" spans="1:12" s="55" customFormat="1" ht="18" customHeight="1" x14ac:dyDescent="0.25">
      <c r="A769" s="14" t="s">
        <v>3459</v>
      </c>
      <c r="B769" s="58" t="s">
        <v>1812</v>
      </c>
      <c r="C769" s="56" t="s">
        <v>3567</v>
      </c>
      <c r="D769" s="96">
        <v>50.46</v>
      </c>
      <c r="E769" s="95">
        <v>0.06</v>
      </c>
      <c r="F769" s="137">
        <f>SUM(D769+E769)*1.2 + 45</f>
        <v>105.624</v>
      </c>
      <c r="G769" s="18" t="s">
        <v>3568</v>
      </c>
      <c r="H769" s="19" t="s">
        <v>27</v>
      </c>
      <c r="I769" s="59" t="s">
        <v>1815</v>
      </c>
      <c r="J769" s="19" t="s">
        <v>28</v>
      </c>
      <c r="K769" s="21" t="s">
        <v>3566</v>
      </c>
      <c r="L769" s="60">
        <v>26000</v>
      </c>
    </row>
    <row r="770" spans="1:12" s="55" customFormat="1" ht="18" customHeight="1" x14ac:dyDescent="0.25">
      <c r="A770" s="14" t="s">
        <v>3459</v>
      </c>
      <c r="B770" s="58" t="s">
        <v>1812</v>
      </c>
      <c r="C770" s="56" t="s">
        <v>3569</v>
      </c>
      <c r="D770" s="96">
        <v>50.46</v>
      </c>
      <c r="E770" s="95">
        <v>0.06</v>
      </c>
      <c r="F770" s="137">
        <f t="shared" ref="F770:F771" si="64">SUM(D770+E770)*1.2 + 45</f>
        <v>105.624</v>
      </c>
      <c r="G770" s="18" t="s">
        <v>3570</v>
      </c>
      <c r="H770" s="19" t="s">
        <v>31</v>
      </c>
      <c r="I770" s="61" t="s">
        <v>1815</v>
      </c>
      <c r="J770" s="19" t="s">
        <v>32</v>
      </c>
      <c r="K770" s="21" t="s">
        <v>3566</v>
      </c>
      <c r="L770" s="60">
        <v>26000</v>
      </c>
    </row>
    <row r="771" spans="1:12" s="55" customFormat="1" ht="18" customHeight="1" x14ac:dyDescent="0.25">
      <c r="A771" s="14" t="s">
        <v>3459</v>
      </c>
      <c r="B771" s="58" t="s">
        <v>1812</v>
      </c>
      <c r="C771" s="56" t="s">
        <v>3571</v>
      </c>
      <c r="D771" s="96">
        <v>50.46</v>
      </c>
      <c r="E771" s="95">
        <v>0.06</v>
      </c>
      <c r="F771" s="137">
        <f t="shared" si="64"/>
        <v>105.624</v>
      </c>
      <c r="G771" s="18" t="s">
        <v>3572</v>
      </c>
      <c r="H771" s="19" t="s">
        <v>36</v>
      </c>
      <c r="I771" s="62" t="s">
        <v>1815</v>
      </c>
      <c r="J771" s="19" t="s">
        <v>37</v>
      </c>
      <c r="K771" s="21" t="s">
        <v>3566</v>
      </c>
      <c r="L771" s="60">
        <v>26000</v>
      </c>
    </row>
    <row r="772" spans="1:12" s="55" customFormat="1" ht="18" customHeight="1" x14ac:dyDescent="0.25">
      <c r="A772" s="14" t="s">
        <v>3459</v>
      </c>
      <c r="B772" s="58" t="s">
        <v>1812</v>
      </c>
      <c r="C772" s="56" t="s">
        <v>3573</v>
      </c>
      <c r="D772" s="96">
        <v>49.260000000000005</v>
      </c>
      <c r="E772" s="95">
        <v>0.06</v>
      </c>
      <c r="F772" s="137">
        <f>SUM(D772+E772)*1.2 + 45</f>
        <v>104.184</v>
      </c>
      <c r="G772" s="18" t="s">
        <v>3574</v>
      </c>
      <c r="H772" s="19" t="s">
        <v>21</v>
      </c>
      <c r="I772" s="63" t="s">
        <v>1815</v>
      </c>
      <c r="J772" s="19" t="s">
        <v>23</v>
      </c>
      <c r="K772" s="21" t="s">
        <v>3575</v>
      </c>
      <c r="L772" s="60">
        <v>5000</v>
      </c>
    </row>
    <row r="773" spans="1:12" s="55" customFormat="1" ht="18" customHeight="1" x14ac:dyDescent="0.25">
      <c r="A773" s="14" t="s">
        <v>3459</v>
      </c>
      <c r="B773" s="58" t="s">
        <v>1812</v>
      </c>
      <c r="C773" s="56" t="s">
        <v>3576</v>
      </c>
      <c r="D773" s="96">
        <v>44.34</v>
      </c>
      <c r="E773" s="95">
        <v>0.06</v>
      </c>
      <c r="F773" s="137">
        <f>SUM(D773+E773)*1.2 + 40</f>
        <v>93.28</v>
      </c>
      <c r="G773" s="18" t="s">
        <v>3577</v>
      </c>
      <c r="H773" s="19" t="s">
        <v>27</v>
      </c>
      <c r="I773" s="59" t="s">
        <v>1815</v>
      </c>
      <c r="J773" s="19" t="s">
        <v>28</v>
      </c>
      <c r="K773" s="21" t="s">
        <v>3575</v>
      </c>
      <c r="L773" s="60">
        <v>5000</v>
      </c>
    </row>
    <row r="774" spans="1:12" s="55" customFormat="1" ht="18" customHeight="1" x14ac:dyDescent="0.25">
      <c r="A774" s="14" t="s">
        <v>3459</v>
      </c>
      <c r="B774" s="58" t="s">
        <v>1812</v>
      </c>
      <c r="C774" s="56" t="s">
        <v>3578</v>
      </c>
      <c r="D774" s="96">
        <v>44.34</v>
      </c>
      <c r="E774" s="95">
        <v>0.06</v>
      </c>
      <c r="F774" s="137">
        <f t="shared" ref="F774:F775" si="65">SUM(D774+E774)*1.2 + 40</f>
        <v>93.28</v>
      </c>
      <c r="G774" s="18" t="s">
        <v>3579</v>
      </c>
      <c r="H774" s="19" t="s">
        <v>31</v>
      </c>
      <c r="I774" s="61" t="s">
        <v>1815</v>
      </c>
      <c r="J774" s="19" t="s">
        <v>32</v>
      </c>
      <c r="K774" s="21" t="s">
        <v>3575</v>
      </c>
      <c r="L774" s="60">
        <v>5000</v>
      </c>
    </row>
    <row r="775" spans="1:12" s="55" customFormat="1" ht="18" customHeight="1" x14ac:dyDescent="0.25">
      <c r="A775" s="14" t="s">
        <v>3459</v>
      </c>
      <c r="B775" s="58" t="s">
        <v>1812</v>
      </c>
      <c r="C775" s="56" t="s">
        <v>3580</v>
      </c>
      <c r="D775" s="96">
        <v>44.34</v>
      </c>
      <c r="E775" s="95">
        <v>0.06</v>
      </c>
      <c r="F775" s="137">
        <f t="shared" si="65"/>
        <v>93.28</v>
      </c>
      <c r="G775" s="18" t="s">
        <v>3581</v>
      </c>
      <c r="H775" s="19" t="s">
        <v>36</v>
      </c>
      <c r="I775" s="62" t="s">
        <v>1815</v>
      </c>
      <c r="J775" s="19" t="s">
        <v>37</v>
      </c>
      <c r="K775" s="21" t="s">
        <v>3575</v>
      </c>
      <c r="L775" s="60">
        <v>5000</v>
      </c>
    </row>
    <row r="776" spans="1:12" s="55" customFormat="1" ht="18" customHeight="1" x14ac:dyDescent="0.25">
      <c r="A776" s="14" t="s">
        <v>3459</v>
      </c>
      <c r="B776" s="58" t="s">
        <v>1812</v>
      </c>
      <c r="C776" s="56" t="s">
        <v>3582</v>
      </c>
      <c r="D776" s="96">
        <v>54.06</v>
      </c>
      <c r="E776" s="95">
        <v>0.06</v>
      </c>
      <c r="F776" s="137">
        <f>SUM(D776+E776)*1.2 + 50</f>
        <v>114.944</v>
      </c>
      <c r="G776" s="18" t="s">
        <v>3583</v>
      </c>
      <c r="H776" s="19" t="s">
        <v>21</v>
      </c>
      <c r="I776" s="63" t="s">
        <v>1815</v>
      </c>
      <c r="J776" s="19" t="s">
        <v>23</v>
      </c>
      <c r="K776" s="21" t="s">
        <v>3584</v>
      </c>
      <c r="L776" s="60">
        <v>18000</v>
      </c>
    </row>
    <row r="777" spans="1:12" s="55" customFormat="1" ht="18" customHeight="1" x14ac:dyDescent="0.25">
      <c r="A777" s="14" t="s">
        <v>3459</v>
      </c>
      <c r="B777" s="58" t="s">
        <v>1812</v>
      </c>
      <c r="C777" s="56" t="s">
        <v>3585</v>
      </c>
      <c r="D777" s="96">
        <v>16.559999999999999</v>
      </c>
      <c r="E777" s="95">
        <v>0.06</v>
      </c>
      <c r="F777" s="137">
        <f t="shared" ref="F777:F832" si="66">SUM(D777+E777)*1.2 + 20</f>
        <v>39.943999999999996</v>
      </c>
      <c r="G777" s="18" t="s">
        <v>3586</v>
      </c>
      <c r="H777" s="19" t="s">
        <v>21</v>
      </c>
      <c r="I777" s="63" t="s">
        <v>1815</v>
      </c>
      <c r="J777" s="19" t="s">
        <v>23</v>
      </c>
      <c r="K777" s="21" t="s">
        <v>3587</v>
      </c>
      <c r="L777" s="60">
        <v>8000</v>
      </c>
    </row>
    <row r="778" spans="1:12" s="55" customFormat="1" ht="18" customHeight="1" x14ac:dyDescent="0.25">
      <c r="A778" s="14" t="s">
        <v>3459</v>
      </c>
      <c r="B778" s="58" t="s">
        <v>1812</v>
      </c>
      <c r="C778" s="56" t="s">
        <v>3588</v>
      </c>
      <c r="D778" s="96">
        <v>16.559999999999999</v>
      </c>
      <c r="E778" s="95">
        <v>0.06</v>
      </c>
      <c r="F778" s="137">
        <f t="shared" si="66"/>
        <v>39.943999999999996</v>
      </c>
      <c r="G778" s="18" t="s">
        <v>3589</v>
      </c>
      <c r="H778" s="19" t="s">
        <v>27</v>
      </c>
      <c r="I778" s="59" t="s">
        <v>1815</v>
      </c>
      <c r="J778" s="19" t="s">
        <v>28</v>
      </c>
      <c r="K778" s="21" t="s">
        <v>3587</v>
      </c>
      <c r="L778" s="60">
        <v>8000</v>
      </c>
    </row>
    <row r="779" spans="1:12" s="55" customFormat="1" ht="18" customHeight="1" x14ac:dyDescent="0.25">
      <c r="A779" s="14" t="s">
        <v>3459</v>
      </c>
      <c r="B779" s="58" t="s">
        <v>1812</v>
      </c>
      <c r="C779" s="56" t="s">
        <v>3590</v>
      </c>
      <c r="D779" s="96">
        <v>16.559999999999999</v>
      </c>
      <c r="E779" s="95">
        <v>0.06</v>
      </c>
      <c r="F779" s="137">
        <f t="shared" si="66"/>
        <v>39.943999999999996</v>
      </c>
      <c r="G779" s="18" t="s">
        <v>3591</v>
      </c>
      <c r="H779" s="19" t="s">
        <v>31</v>
      </c>
      <c r="I779" s="61" t="s">
        <v>1815</v>
      </c>
      <c r="J779" s="19" t="s">
        <v>32</v>
      </c>
      <c r="K779" s="21" t="s">
        <v>3587</v>
      </c>
      <c r="L779" s="60">
        <v>8000</v>
      </c>
    </row>
    <row r="780" spans="1:12" s="55" customFormat="1" ht="18" customHeight="1" x14ac:dyDescent="0.25">
      <c r="A780" s="14" t="s">
        <v>3459</v>
      </c>
      <c r="B780" s="58" t="s">
        <v>1812</v>
      </c>
      <c r="C780" s="56" t="s">
        <v>3592</v>
      </c>
      <c r="D780" s="96">
        <v>16.559999999999999</v>
      </c>
      <c r="E780" s="95">
        <v>0.06</v>
      </c>
      <c r="F780" s="137">
        <f t="shared" si="66"/>
        <v>39.943999999999996</v>
      </c>
      <c r="G780" s="18" t="s">
        <v>3593</v>
      </c>
      <c r="H780" s="19" t="s">
        <v>36</v>
      </c>
      <c r="I780" s="62" t="s">
        <v>1815</v>
      </c>
      <c r="J780" s="19" t="s">
        <v>37</v>
      </c>
      <c r="K780" s="21" t="s">
        <v>3587</v>
      </c>
      <c r="L780" s="60">
        <v>8000</v>
      </c>
    </row>
    <row r="781" spans="1:12" s="55" customFormat="1" ht="18" customHeight="1" x14ac:dyDescent="0.25">
      <c r="A781" s="14" t="s">
        <v>3459</v>
      </c>
      <c r="B781" s="58" t="s">
        <v>1812</v>
      </c>
      <c r="C781" s="56" t="s">
        <v>3594</v>
      </c>
      <c r="D781" s="96">
        <v>25.259999999999998</v>
      </c>
      <c r="E781" s="95">
        <v>0.06</v>
      </c>
      <c r="F781" s="137">
        <f t="shared" si="66"/>
        <v>50.383999999999993</v>
      </c>
      <c r="G781" s="18" t="s">
        <v>3595</v>
      </c>
      <c r="H781" s="19" t="s">
        <v>21</v>
      </c>
      <c r="I781" s="63" t="s">
        <v>1815</v>
      </c>
      <c r="J781" s="19" t="s">
        <v>23</v>
      </c>
      <c r="K781" s="21" t="s">
        <v>3596</v>
      </c>
      <c r="L781" s="60">
        <v>4000</v>
      </c>
    </row>
    <row r="782" spans="1:12" s="55" customFormat="1" ht="18" customHeight="1" x14ac:dyDescent="0.25">
      <c r="A782" s="14" t="s">
        <v>3459</v>
      </c>
      <c r="B782" s="58" t="s">
        <v>1812</v>
      </c>
      <c r="C782" s="56" t="s">
        <v>3597</v>
      </c>
      <c r="D782" s="96">
        <v>28.06</v>
      </c>
      <c r="E782" s="95">
        <v>0.06</v>
      </c>
      <c r="F782" s="137">
        <f>SUM(D782+E782)*1.2 + 25</f>
        <v>58.743999999999993</v>
      </c>
      <c r="G782" s="18" t="s">
        <v>3598</v>
      </c>
      <c r="H782" s="19" t="s">
        <v>27</v>
      </c>
      <c r="I782" s="59" t="s">
        <v>1815</v>
      </c>
      <c r="J782" s="19" t="s">
        <v>28</v>
      </c>
      <c r="K782" s="21" t="s">
        <v>3596</v>
      </c>
      <c r="L782" s="60">
        <v>4000</v>
      </c>
    </row>
    <row r="783" spans="1:12" s="55" customFormat="1" ht="18" customHeight="1" x14ac:dyDescent="0.25">
      <c r="A783" s="14" t="s">
        <v>3459</v>
      </c>
      <c r="B783" s="58" t="s">
        <v>1812</v>
      </c>
      <c r="C783" s="56" t="s">
        <v>3599</v>
      </c>
      <c r="D783" s="96">
        <v>28.06</v>
      </c>
      <c r="E783" s="95">
        <v>0.06</v>
      </c>
      <c r="F783" s="137">
        <f t="shared" ref="F783:F784" si="67">SUM(D783+E783)*1.2 + 25</f>
        <v>58.743999999999993</v>
      </c>
      <c r="G783" s="18" t="s">
        <v>3600</v>
      </c>
      <c r="H783" s="19" t="s">
        <v>31</v>
      </c>
      <c r="I783" s="61" t="s">
        <v>1815</v>
      </c>
      <c r="J783" s="19" t="s">
        <v>32</v>
      </c>
      <c r="K783" s="21" t="s">
        <v>3596</v>
      </c>
      <c r="L783" s="60">
        <v>4000</v>
      </c>
    </row>
    <row r="784" spans="1:12" s="55" customFormat="1" ht="18" customHeight="1" x14ac:dyDescent="0.25">
      <c r="A784" s="14" t="s">
        <v>3459</v>
      </c>
      <c r="B784" s="58" t="s">
        <v>1812</v>
      </c>
      <c r="C784" s="56" t="s">
        <v>3601</v>
      </c>
      <c r="D784" s="96">
        <v>25.259999999999998</v>
      </c>
      <c r="E784" s="95">
        <v>0.06</v>
      </c>
      <c r="F784" s="137">
        <f t="shared" si="67"/>
        <v>55.383999999999993</v>
      </c>
      <c r="G784" s="18" t="s">
        <v>3602</v>
      </c>
      <c r="H784" s="19" t="s">
        <v>36</v>
      </c>
      <c r="I784" s="62" t="s">
        <v>1815</v>
      </c>
      <c r="J784" s="19" t="s">
        <v>37</v>
      </c>
      <c r="K784" s="21" t="s">
        <v>3596</v>
      </c>
      <c r="L784" s="60">
        <v>4000</v>
      </c>
    </row>
    <row r="785" spans="1:12" s="55" customFormat="1" ht="18" customHeight="1" x14ac:dyDescent="0.25">
      <c r="A785" s="14" t="s">
        <v>3459</v>
      </c>
      <c r="B785" s="58" t="s">
        <v>1812</v>
      </c>
      <c r="C785" s="56" t="s">
        <v>3603</v>
      </c>
      <c r="D785" s="96">
        <v>43.56</v>
      </c>
      <c r="E785" s="95">
        <v>0.06</v>
      </c>
      <c r="F785" s="137">
        <f>SUM(D785+E785)*1.2 + 40</f>
        <v>92.343999999999994</v>
      </c>
      <c r="G785" s="18">
        <v>1710582001</v>
      </c>
      <c r="H785" s="19" t="s">
        <v>21</v>
      </c>
      <c r="I785" s="63" t="s">
        <v>1815</v>
      </c>
      <c r="J785" s="19" t="s">
        <v>23</v>
      </c>
      <c r="K785" s="21" t="s">
        <v>3604</v>
      </c>
      <c r="L785" s="60">
        <v>6000</v>
      </c>
    </row>
    <row r="786" spans="1:12" s="55" customFormat="1" ht="18" customHeight="1" x14ac:dyDescent="0.25">
      <c r="A786" s="14" t="s">
        <v>3459</v>
      </c>
      <c r="B786" s="58" t="s">
        <v>1812</v>
      </c>
      <c r="C786" s="56" t="s">
        <v>3605</v>
      </c>
      <c r="D786" s="96">
        <v>46.86</v>
      </c>
      <c r="E786" s="95">
        <v>0.06</v>
      </c>
      <c r="F786" s="137">
        <f t="shared" ref="F786:F788" si="68">SUM(D786+E786)*1.2 + 40</f>
        <v>96.304000000000002</v>
      </c>
      <c r="G786" s="18">
        <v>1710582004</v>
      </c>
      <c r="H786" s="19" t="s">
        <v>27</v>
      </c>
      <c r="I786" s="59" t="s">
        <v>1815</v>
      </c>
      <c r="J786" s="19" t="s">
        <v>28</v>
      </c>
      <c r="K786" s="21" t="s">
        <v>3604</v>
      </c>
      <c r="L786" s="60">
        <v>6000</v>
      </c>
    </row>
    <row r="787" spans="1:12" s="55" customFormat="1" ht="18" customHeight="1" x14ac:dyDescent="0.25">
      <c r="A787" s="14" t="s">
        <v>3459</v>
      </c>
      <c r="B787" s="58" t="s">
        <v>1812</v>
      </c>
      <c r="C787" s="56" t="s">
        <v>3606</v>
      </c>
      <c r="D787" s="96">
        <v>46.86</v>
      </c>
      <c r="E787" s="95">
        <v>0.06</v>
      </c>
      <c r="F787" s="137">
        <f t="shared" si="68"/>
        <v>96.304000000000002</v>
      </c>
      <c r="G787" s="18">
        <v>1710582003</v>
      </c>
      <c r="H787" s="19" t="s">
        <v>31</v>
      </c>
      <c r="I787" s="61" t="s">
        <v>1815</v>
      </c>
      <c r="J787" s="19" t="s">
        <v>32</v>
      </c>
      <c r="K787" s="21" t="s">
        <v>3604</v>
      </c>
      <c r="L787" s="60">
        <v>6000</v>
      </c>
    </row>
    <row r="788" spans="1:12" s="55" customFormat="1" ht="18" customHeight="1" x14ac:dyDescent="0.25">
      <c r="A788" s="14" t="s">
        <v>3459</v>
      </c>
      <c r="B788" s="58" t="s">
        <v>1812</v>
      </c>
      <c r="C788" s="56" t="s">
        <v>3607</v>
      </c>
      <c r="D788" s="96">
        <v>46.86</v>
      </c>
      <c r="E788" s="95">
        <v>0.06</v>
      </c>
      <c r="F788" s="137">
        <f t="shared" si="68"/>
        <v>96.304000000000002</v>
      </c>
      <c r="G788" s="18">
        <v>1710582002</v>
      </c>
      <c r="H788" s="19" t="s">
        <v>36</v>
      </c>
      <c r="I788" s="62" t="s">
        <v>1815</v>
      </c>
      <c r="J788" s="19" t="s">
        <v>37</v>
      </c>
      <c r="K788" s="21" t="s">
        <v>3604</v>
      </c>
      <c r="L788" s="60">
        <v>6000</v>
      </c>
    </row>
    <row r="789" spans="1:12" s="55" customFormat="1" ht="18" customHeight="1" x14ac:dyDescent="0.25">
      <c r="A789" s="14" t="s">
        <v>3459</v>
      </c>
      <c r="B789" s="58" t="s">
        <v>1812</v>
      </c>
      <c r="C789" s="56" t="s">
        <v>3608</v>
      </c>
      <c r="D789" s="96">
        <v>53.97</v>
      </c>
      <c r="E789" s="95">
        <v>0.06</v>
      </c>
      <c r="F789" s="137">
        <f>SUM(D789+E789)*1.2 + 50</f>
        <v>114.836</v>
      </c>
      <c r="G789" s="18" t="s">
        <v>3609</v>
      </c>
      <c r="H789" s="19" t="s">
        <v>21</v>
      </c>
      <c r="I789" s="63" t="s">
        <v>1815</v>
      </c>
      <c r="J789" s="19" t="s">
        <v>23</v>
      </c>
      <c r="K789" s="21" t="s">
        <v>3610</v>
      </c>
      <c r="L789" s="60">
        <v>12000</v>
      </c>
    </row>
    <row r="790" spans="1:12" s="55" customFormat="1" ht="18" customHeight="1" x14ac:dyDescent="0.25">
      <c r="A790" s="14" t="s">
        <v>3459</v>
      </c>
      <c r="B790" s="58" t="s">
        <v>1812</v>
      </c>
      <c r="C790" s="56" t="s">
        <v>3611</v>
      </c>
      <c r="D790" s="96">
        <v>53.97</v>
      </c>
      <c r="E790" s="95">
        <v>0.06</v>
      </c>
      <c r="F790" s="137">
        <f t="shared" ref="F790:F792" si="69">SUM(D790+E790)*1.2 + 50</f>
        <v>114.836</v>
      </c>
      <c r="G790" s="18" t="s">
        <v>3612</v>
      </c>
      <c r="H790" s="19" t="s">
        <v>27</v>
      </c>
      <c r="I790" s="59" t="s">
        <v>1815</v>
      </c>
      <c r="J790" s="19" t="s">
        <v>28</v>
      </c>
      <c r="K790" s="21" t="s">
        <v>3610</v>
      </c>
      <c r="L790" s="60">
        <v>12000</v>
      </c>
    </row>
    <row r="791" spans="1:12" s="55" customFormat="1" ht="18" customHeight="1" x14ac:dyDescent="0.25">
      <c r="A791" s="14" t="s">
        <v>3459</v>
      </c>
      <c r="B791" s="58" t="s">
        <v>1812</v>
      </c>
      <c r="C791" s="56" t="s">
        <v>3613</v>
      </c>
      <c r="D791" s="96">
        <v>53.97</v>
      </c>
      <c r="E791" s="95">
        <v>0.06</v>
      </c>
      <c r="F791" s="137">
        <f t="shared" si="69"/>
        <v>114.836</v>
      </c>
      <c r="G791" s="18" t="s">
        <v>3614</v>
      </c>
      <c r="H791" s="19" t="s">
        <v>31</v>
      </c>
      <c r="I791" s="61" t="s">
        <v>1815</v>
      </c>
      <c r="J791" s="19" t="s">
        <v>32</v>
      </c>
      <c r="K791" s="21" t="s">
        <v>3610</v>
      </c>
      <c r="L791" s="60">
        <v>12000</v>
      </c>
    </row>
    <row r="792" spans="1:12" s="55" customFormat="1" ht="18" customHeight="1" x14ac:dyDescent="0.25">
      <c r="A792" s="14" t="s">
        <v>3459</v>
      </c>
      <c r="B792" s="58" t="s">
        <v>1812</v>
      </c>
      <c r="C792" s="56" t="s">
        <v>3615</v>
      </c>
      <c r="D792" s="96">
        <v>53.97</v>
      </c>
      <c r="E792" s="95">
        <v>0.06</v>
      </c>
      <c r="F792" s="137">
        <f t="shared" si="69"/>
        <v>114.836</v>
      </c>
      <c r="G792" s="18" t="s">
        <v>3616</v>
      </c>
      <c r="H792" s="19" t="s">
        <v>36</v>
      </c>
      <c r="I792" s="62" t="s">
        <v>1815</v>
      </c>
      <c r="J792" s="19" t="s">
        <v>37</v>
      </c>
      <c r="K792" s="21" t="s">
        <v>3610</v>
      </c>
      <c r="L792" s="60">
        <v>12000</v>
      </c>
    </row>
    <row r="793" spans="1:12" s="55" customFormat="1" ht="18" customHeight="1" x14ac:dyDescent="0.25">
      <c r="A793" s="14" t="s">
        <v>3459</v>
      </c>
      <c r="B793" s="58" t="s">
        <v>1812</v>
      </c>
      <c r="C793" s="56" t="s">
        <v>3617</v>
      </c>
      <c r="D793" s="96">
        <v>44.79</v>
      </c>
      <c r="E793" s="95">
        <v>0.06</v>
      </c>
      <c r="F793" s="137">
        <f>SUM(D793+E793)*1.2 + 40</f>
        <v>93.82</v>
      </c>
      <c r="G793" s="18" t="s">
        <v>3618</v>
      </c>
      <c r="H793" s="19" t="s">
        <v>21</v>
      </c>
      <c r="I793" s="63" t="s">
        <v>1815</v>
      </c>
      <c r="J793" s="19" t="s">
        <v>23</v>
      </c>
      <c r="K793" s="21" t="s">
        <v>3619</v>
      </c>
      <c r="L793" s="64" t="s">
        <v>18</v>
      </c>
    </row>
    <row r="794" spans="1:12" s="55" customFormat="1" ht="18" customHeight="1" x14ac:dyDescent="0.25">
      <c r="A794" s="14" t="s">
        <v>3459</v>
      </c>
      <c r="B794" s="58" t="s">
        <v>1812</v>
      </c>
      <c r="C794" s="56" t="s">
        <v>3620</v>
      </c>
      <c r="D794" s="96">
        <v>44.79</v>
      </c>
      <c r="E794" s="95">
        <v>0.06</v>
      </c>
      <c r="F794" s="137">
        <f>SUM(D794+E794)*1.2 + 40</f>
        <v>93.82</v>
      </c>
      <c r="G794" s="18" t="s">
        <v>3618</v>
      </c>
      <c r="H794" s="19" t="s">
        <v>31</v>
      </c>
      <c r="I794" s="61" t="s">
        <v>1815</v>
      </c>
      <c r="J794" s="19" t="s">
        <v>32</v>
      </c>
      <c r="K794" s="21" t="s">
        <v>3619</v>
      </c>
      <c r="L794" s="64" t="s">
        <v>18</v>
      </c>
    </row>
    <row r="795" spans="1:12" s="55" customFormat="1" ht="18" customHeight="1" x14ac:dyDescent="0.25">
      <c r="A795" s="14" t="s">
        <v>3621</v>
      </c>
      <c r="B795" s="58" t="s">
        <v>1812</v>
      </c>
      <c r="C795" s="56" t="s">
        <v>3622</v>
      </c>
      <c r="D795" s="96">
        <v>6.63</v>
      </c>
      <c r="E795" s="95">
        <v>0.06</v>
      </c>
      <c r="F795" s="137">
        <f t="shared" si="66"/>
        <v>28.027999999999999</v>
      </c>
      <c r="G795" s="18" t="s">
        <v>3623</v>
      </c>
      <c r="H795" s="19" t="s">
        <v>21</v>
      </c>
      <c r="I795" s="63" t="s">
        <v>1815</v>
      </c>
      <c r="J795" s="19" t="s">
        <v>23</v>
      </c>
      <c r="K795" s="21" t="s">
        <v>3624</v>
      </c>
      <c r="L795" s="60">
        <v>6000</v>
      </c>
    </row>
    <row r="796" spans="1:12" s="55" customFormat="1" ht="18" customHeight="1" x14ac:dyDescent="0.25">
      <c r="A796" s="14" t="s">
        <v>3621</v>
      </c>
      <c r="B796" s="58" t="s">
        <v>1812</v>
      </c>
      <c r="C796" s="56" t="s">
        <v>3625</v>
      </c>
      <c r="D796" s="96">
        <v>4.1599999999999993</v>
      </c>
      <c r="E796" s="95">
        <v>0.06</v>
      </c>
      <c r="F796" s="137">
        <f t="shared" si="66"/>
        <v>25.064</v>
      </c>
      <c r="G796" s="18" t="s">
        <v>3626</v>
      </c>
      <c r="H796" s="19" t="s">
        <v>21</v>
      </c>
      <c r="I796" s="63" t="s">
        <v>1815</v>
      </c>
      <c r="J796" s="19" t="s">
        <v>23</v>
      </c>
      <c r="K796" s="21" t="s">
        <v>3627</v>
      </c>
      <c r="L796" s="60">
        <v>1600</v>
      </c>
    </row>
    <row r="797" spans="1:12" s="55" customFormat="1" ht="18" customHeight="1" x14ac:dyDescent="0.25">
      <c r="A797" s="14" t="s">
        <v>3621</v>
      </c>
      <c r="B797" s="58" t="s">
        <v>1812</v>
      </c>
      <c r="C797" s="56" t="s">
        <v>3628</v>
      </c>
      <c r="D797" s="96">
        <v>8.16</v>
      </c>
      <c r="E797" s="95">
        <v>0.06</v>
      </c>
      <c r="F797" s="137">
        <f t="shared" si="66"/>
        <v>29.864000000000001</v>
      </c>
      <c r="G797" s="18" t="s">
        <v>3629</v>
      </c>
      <c r="H797" s="19" t="s">
        <v>21</v>
      </c>
      <c r="I797" s="63" t="s">
        <v>1815</v>
      </c>
      <c r="J797" s="19" t="s">
        <v>23</v>
      </c>
      <c r="K797" s="21" t="s">
        <v>3630</v>
      </c>
      <c r="L797" s="60">
        <v>2100</v>
      </c>
    </row>
    <row r="798" spans="1:12" s="55" customFormat="1" ht="18" customHeight="1" x14ac:dyDescent="0.25">
      <c r="A798" s="14" t="s">
        <v>3621</v>
      </c>
      <c r="B798" s="58" t="s">
        <v>1812</v>
      </c>
      <c r="C798" s="56" t="s">
        <v>3631</v>
      </c>
      <c r="D798" s="96">
        <v>7.89</v>
      </c>
      <c r="E798" s="95">
        <v>0.06</v>
      </c>
      <c r="F798" s="137">
        <f t="shared" si="66"/>
        <v>29.54</v>
      </c>
      <c r="G798" s="18" t="s">
        <v>3632</v>
      </c>
      <c r="H798" s="19" t="s">
        <v>21</v>
      </c>
      <c r="I798" s="63" t="s">
        <v>1815</v>
      </c>
      <c r="J798" s="19" t="s">
        <v>23</v>
      </c>
      <c r="K798" s="21" t="s">
        <v>3633</v>
      </c>
      <c r="L798" s="60">
        <v>3000</v>
      </c>
    </row>
    <row r="799" spans="1:12" s="55" customFormat="1" ht="18" customHeight="1" x14ac:dyDescent="0.25">
      <c r="A799" s="14" t="s">
        <v>3621</v>
      </c>
      <c r="B799" s="58" t="s">
        <v>1812</v>
      </c>
      <c r="C799" s="56" t="s">
        <v>3634</v>
      </c>
      <c r="D799" s="96">
        <v>5.3</v>
      </c>
      <c r="E799" s="95">
        <v>0.06</v>
      </c>
      <c r="F799" s="137">
        <f t="shared" si="66"/>
        <v>26.431999999999999</v>
      </c>
      <c r="G799" s="18" t="s">
        <v>3635</v>
      </c>
      <c r="H799" s="19" t="s">
        <v>21</v>
      </c>
      <c r="I799" s="63" t="s">
        <v>1815</v>
      </c>
      <c r="J799" s="19" t="s">
        <v>23</v>
      </c>
      <c r="K799" s="21" t="s">
        <v>3636</v>
      </c>
      <c r="L799" s="60">
        <v>7200</v>
      </c>
    </row>
    <row r="800" spans="1:12" s="55" customFormat="1" ht="18" customHeight="1" x14ac:dyDescent="0.25">
      <c r="A800" s="14" t="s">
        <v>3621</v>
      </c>
      <c r="B800" s="58" t="s">
        <v>1812</v>
      </c>
      <c r="C800" s="56" t="s">
        <v>3637</v>
      </c>
      <c r="D800" s="96">
        <v>11.49</v>
      </c>
      <c r="E800" s="95">
        <v>0.06</v>
      </c>
      <c r="F800" s="137">
        <f t="shared" si="66"/>
        <v>33.86</v>
      </c>
      <c r="G800" s="18" t="s">
        <v>3638</v>
      </c>
      <c r="H800" s="19" t="s">
        <v>21</v>
      </c>
      <c r="I800" s="63" t="s">
        <v>1815</v>
      </c>
      <c r="J800" s="19" t="s">
        <v>23</v>
      </c>
      <c r="K800" s="21" t="s">
        <v>3639</v>
      </c>
      <c r="L800" s="60">
        <v>7200</v>
      </c>
    </row>
    <row r="801" spans="1:12" s="55" customFormat="1" ht="18" customHeight="1" x14ac:dyDescent="0.25">
      <c r="A801" s="14" t="s">
        <v>3621</v>
      </c>
      <c r="B801" s="58" t="s">
        <v>1812</v>
      </c>
      <c r="C801" s="56" t="s">
        <v>3640</v>
      </c>
      <c r="D801" s="96">
        <v>17.16</v>
      </c>
      <c r="E801" s="95">
        <v>0.06</v>
      </c>
      <c r="F801" s="137">
        <f t="shared" si="66"/>
        <v>40.664000000000001</v>
      </c>
      <c r="G801" s="18" t="s">
        <v>3641</v>
      </c>
      <c r="H801" s="19" t="s">
        <v>21</v>
      </c>
      <c r="I801" s="63" t="s">
        <v>1815</v>
      </c>
      <c r="J801" s="19" t="s">
        <v>23</v>
      </c>
      <c r="K801" s="21" t="s">
        <v>3642</v>
      </c>
      <c r="L801" s="60">
        <v>7200</v>
      </c>
    </row>
    <row r="802" spans="1:12" s="55" customFormat="1" ht="18" customHeight="1" x14ac:dyDescent="0.25">
      <c r="A802" s="14" t="s">
        <v>3621</v>
      </c>
      <c r="B802" s="58" t="s">
        <v>1812</v>
      </c>
      <c r="C802" s="56" t="s">
        <v>3643</v>
      </c>
      <c r="D802" s="96">
        <v>7.17</v>
      </c>
      <c r="E802" s="95">
        <v>0.06</v>
      </c>
      <c r="F802" s="137">
        <f t="shared" si="66"/>
        <v>28.675999999999998</v>
      </c>
      <c r="G802" s="18" t="s">
        <v>3644</v>
      </c>
      <c r="H802" s="19" t="s">
        <v>21</v>
      </c>
      <c r="I802" s="63" t="s">
        <v>1815</v>
      </c>
      <c r="J802" s="19" t="s">
        <v>23</v>
      </c>
      <c r="K802" s="21" t="s">
        <v>3645</v>
      </c>
      <c r="L802" s="60">
        <v>7200</v>
      </c>
    </row>
    <row r="803" spans="1:12" s="55" customFormat="1" ht="18" customHeight="1" x14ac:dyDescent="0.25">
      <c r="A803" s="14" t="s">
        <v>3621</v>
      </c>
      <c r="B803" s="58" t="s">
        <v>1812</v>
      </c>
      <c r="C803" s="56" t="s">
        <v>3646</v>
      </c>
      <c r="D803" s="96">
        <v>6.72</v>
      </c>
      <c r="E803" s="95">
        <v>0.06</v>
      </c>
      <c r="F803" s="137">
        <f t="shared" si="66"/>
        <v>28.135999999999999</v>
      </c>
      <c r="G803" s="18" t="s">
        <v>3647</v>
      </c>
      <c r="H803" s="19" t="s">
        <v>21</v>
      </c>
      <c r="I803" s="63" t="s">
        <v>1815</v>
      </c>
      <c r="J803" s="19" t="s">
        <v>23</v>
      </c>
      <c r="K803" s="21" t="s">
        <v>3648</v>
      </c>
      <c r="L803" s="60">
        <v>7200</v>
      </c>
    </row>
    <row r="804" spans="1:12" s="55" customFormat="1" ht="18" customHeight="1" x14ac:dyDescent="0.25">
      <c r="A804" s="14" t="s">
        <v>3621</v>
      </c>
      <c r="B804" s="58" t="s">
        <v>1812</v>
      </c>
      <c r="C804" s="56" t="s">
        <v>3649</v>
      </c>
      <c r="D804" s="96">
        <v>8.9700000000000006</v>
      </c>
      <c r="E804" s="95">
        <v>0.06</v>
      </c>
      <c r="F804" s="137">
        <f t="shared" si="66"/>
        <v>30.835999999999999</v>
      </c>
      <c r="G804" s="18" t="s">
        <v>3650</v>
      </c>
      <c r="H804" s="19" t="s">
        <v>21</v>
      </c>
      <c r="I804" s="63" t="s">
        <v>1815</v>
      </c>
      <c r="J804" s="19" t="s">
        <v>23</v>
      </c>
      <c r="K804" s="21" t="s">
        <v>3651</v>
      </c>
      <c r="L804" s="60">
        <v>7200</v>
      </c>
    </row>
    <row r="805" spans="1:12" s="55" customFormat="1" ht="18" customHeight="1" x14ac:dyDescent="0.25">
      <c r="A805" s="14" t="s">
        <v>3621</v>
      </c>
      <c r="B805" s="58" t="s">
        <v>1812</v>
      </c>
      <c r="C805" s="56" t="s">
        <v>3652</v>
      </c>
      <c r="D805" s="96">
        <v>7.8</v>
      </c>
      <c r="E805" s="95">
        <v>0.06</v>
      </c>
      <c r="F805" s="137">
        <f t="shared" si="66"/>
        <v>29.431999999999999</v>
      </c>
      <c r="G805" s="18" t="s">
        <v>3653</v>
      </c>
      <c r="H805" s="19" t="s">
        <v>21</v>
      </c>
      <c r="I805" s="63" t="s">
        <v>1815</v>
      </c>
      <c r="J805" s="19" t="s">
        <v>23</v>
      </c>
      <c r="K805" s="21"/>
      <c r="L805" s="64" t="s">
        <v>18</v>
      </c>
    </row>
    <row r="806" spans="1:12" s="55" customFormat="1" ht="18" customHeight="1" x14ac:dyDescent="0.25">
      <c r="A806" s="14" t="s">
        <v>3621</v>
      </c>
      <c r="B806" s="58" t="s">
        <v>1812</v>
      </c>
      <c r="C806" s="56" t="s">
        <v>3654</v>
      </c>
      <c r="D806" s="96">
        <v>5.9099999999999993</v>
      </c>
      <c r="E806" s="95">
        <v>0.06</v>
      </c>
      <c r="F806" s="137">
        <f t="shared" si="66"/>
        <v>27.163999999999998</v>
      </c>
      <c r="G806" s="18" t="s">
        <v>3655</v>
      </c>
      <c r="H806" s="19" t="s">
        <v>21</v>
      </c>
      <c r="I806" s="63" t="s">
        <v>1815</v>
      </c>
      <c r="J806" s="19" t="s">
        <v>23</v>
      </c>
      <c r="K806" s="21" t="s">
        <v>3656</v>
      </c>
      <c r="L806" s="60">
        <v>4000</v>
      </c>
    </row>
    <row r="807" spans="1:12" s="55" customFormat="1" ht="18" customHeight="1" x14ac:dyDescent="0.25">
      <c r="A807" s="14" t="s">
        <v>3621</v>
      </c>
      <c r="B807" s="58" t="s">
        <v>1812</v>
      </c>
      <c r="C807" s="56" t="s">
        <v>3657</v>
      </c>
      <c r="D807" s="96">
        <v>19.77</v>
      </c>
      <c r="E807" s="95">
        <v>0.06</v>
      </c>
      <c r="F807" s="137">
        <f t="shared" si="66"/>
        <v>43.795999999999992</v>
      </c>
      <c r="G807" s="18" t="s">
        <v>3658</v>
      </c>
      <c r="H807" s="19" t="s">
        <v>21</v>
      </c>
      <c r="I807" s="63" t="s">
        <v>1815</v>
      </c>
      <c r="J807" s="19" t="s">
        <v>23</v>
      </c>
      <c r="K807" s="21" t="s">
        <v>3659</v>
      </c>
      <c r="L807" s="60">
        <v>11000</v>
      </c>
    </row>
    <row r="808" spans="1:12" s="55" customFormat="1" ht="18" customHeight="1" x14ac:dyDescent="0.25">
      <c r="A808" s="14" t="s">
        <v>3621</v>
      </c>
      <c r="B808" s="58" t="s">
        <v>1812</v>
      </c>
      <c r="C808" s="56" t="s">
        <v>3660</v>
      </c>
      <c r="D808" s="96">
        <v>4.96</v>
      </c>
      <c r="E808" s="95">
        <v>0.06</v>
      </c>
      <c r="F808" s="137">
        <f t="shared" si="66"/>
        <v>26.024000000000001</v>
      </c>
      <c r="G808" s="18" t="s">
        <v>3661</v>
      </c>
      <c r="H808" s="19" t="s">
        <v>21</v>
      </c>
      <c r="I808" s="63" t="s">
        <v>1815</v>
      </c>
      <c r="J808" s="19" t="s">
        <v>23</v>
      </c>
      <c r="K808" s="21" t="s">
        <v>3662</v>
      </c>
      <c r="L808" s="60">
        <v>2500</v>
      </c>
    </row>
    <row r="809" spans="1:12" s="55" customFormat="1" ht="18" customHeight="1" x14ac:dyDescent="0.25">
      <c r="A809" s="14" t="s">
        <v>3621</v>
      </c>
      <c r="B809" s="58" t="s">
        <v>1812</v>
      </c>
      <c r="C809" s="56" t="s">
        <v>3663</v>
      </c>
      <c r="D809" s="96">
        <v>9.06</v>
      </c>
      <c r="E809" s="95">
        <v>0.06</v>
      </c>
      <c r="F809" s="137">
        <f t="shared" si="66"/>
        <v>30.944000000000003</v>
      </c>
      <c r="G809" s="18" t="s">
        <v>3664</v>
      </c>
      <c r="H809" s="19" t="s">
        <v>21</v>
      </c>
      <c r="I809" s="63" t="s">
        <v>1815</v>
      </c>
      <c r="J809" s="19" t="s">
        <v>23</v>
      </c>
      <c r="K809" s="21" t="s">
        <v>3665</v>
      </c>
      <c r="L809" s="60">
        <v>6000</v>
      </c>
    </row>
    <row r="810" spans="1:12" s="55" customFormat="1" ht="18" customHeight="1" x14ac:dyDescent="0.25">
      <c r="A810" s="14" t="s">
        <v>3621</v>
      </c>
      <c r="B810" s="58" t="s">
        <v>1812</v>
      </c>
      <c r="C810" s="56" t="s">
        <v>3666</v>
      </c>
      <c r="D810" s="96">
        <v>8.16</v>
      </c>
      <c r="E810" s="95">
        <v>0.06</v>
      </c>
      <c r="F810" s="137">
        <f t="shared" si="66"/>
        <v>29.864000000000001</v>
      </c>
      <c r="G810" s="18" t="s">
        <v>3667</v>
      </c>
      <c r="H810" s="19" t="s">
        <v>21</v>
      </c>
      <c r="I810" s="63" t="s">
        <v>1815</v>
      </c>
      <c r="J810" s="19" t="s">
        <v>23</v>
      </c>
      <c r="K810" s="21" t="s">
        <v>3668</v>
      </c>
      <c r="L810" s="60">
        <v>7200</v>
      </c>
    </row>
    <row r="811" spans="1:12" s="55" customFormat="1" ht="18" customHeight="1" x14ac:dyDescent="0.25">
      <c r="A811" s="14" t="s">
        <v>3621</v>
      </c>
      <c r="B811" s="58" t="s">
        <v>1812</v>
      </c>
      <c r="C811" s="56" t="s">
        <v>3669</v>
      </c>
      <c r="D811" s="96">
        <v>17.97</v>
      </c>
      <c r="E811" s="95">
        <v>0.06</v>
      </c>
      <c r="F811" s="137">
        <f t="shared" si="66"/>
        <v>41.635999999999996</v>
      </c>
      <c r="G811" s="18" t="s">
        <v>3670</v>
      </c>
      <c r="H811" s="19" t="s">
        <v>21</v>
      </c>
      <c r="I811" s="63" t="s">
        <v>1815</v>
      </c>
      <c r="J811" s="19" t="s">
        <v>23</v>
      </c>
      <c r="K811" s="21" t="s">
        <v>3671</v>
      </c>
      <c r="L811" s="60">
        <v>6000</v>
      </c>
    </row>
    <row r="812" spans="1:12" s="55" customFormat="1" ht="18" customHeight="1" x14ac:dyDescent="0.25">
      <c r="A812" s="14" t="s">
        <v>3621</v>
      </c>
      <c r="B812" s="58" t="s">
        <v>1812</v>
      </c>
      <c r="C812" s="56" t="s">
        <v>3672</v>
      </c>
      <c r="D812" s="96">
        <v>22.06</v>
      </c>
      <c r="E812" s="95">
        <v>0.06</v>
      </c>
      <c r="F812" s="137">
        <f t="shared" si="66"/>
        <v>46.543999999999997</v>
      </c>
      <c r="G812" s="18" t="s">
        <v>3673</v>
      </c>
      <c r="H812" s="19" t="s">
        <v>21</v>
      </c>
      <c r="I812" s="63" t="s">
        <v>1815</v>
      </c>
      <c r="J812" s="19" t="s">
        <v>23</v>
      </c>
      <c r="K812" s="21" t="s">
        <v>3674</v>
      </c>
      <c r="L812" s="60">
        <v>20000</v>
      </c>
    </row>
    <row r="813" spans="1:12" s="55" customFormat="1" ht="18" customHeight="1" x14ac:dyDescent="0.25">
      <c r="A813" s="14" t="s">
        <v>3621</v>
      </c>
      <c r="B813" s="58" t="s">
        <v>1812</v>
      </c>
      <c r="C813" s="56" t="s">
        <v>3675</v>
      </c>
      <c r="D813" s="96">
        <v>45.96</v>
      </c>
      <c r="E813" s="95">
        <v>0.06</v>
      </c>
      <c r="F813" s="137">
        <f>SUM(D813+E813)*1.2 + 40</f>
        <v>95.224000000000004</v>
      </c>
      <c r="G813" s="18" t="s">
        <v>3676</v>
      </c>
      <c r="H813" s="19" t="s">
        <v>21</v>
      </c>
      <c r="I813" s="63" t="s">
        <v>1815</v>
      </c>
      <c r="J813" s="19" t="s">
        <v>23</v>
      </c>
      <c r="K813" s="21" t="s">
        <v>3677</v>
      </c>
      <c r="L813" s="60">
        <v>34000</v>
      </c>
    </row>
    <row r="814" spans="1:12" s="55" customFormat="1" ht="18" customHeight="1" x14ac:dyDescent="0.25">
      <c r="A814" s="14" t="s">
        <v>3621</v>
      </c>
      <c r="B814" s="58" t="s">
        <v>1812</v>
      </c>
      <c r="C814" s="56" t="s">
        <v>3678</v>
      </c>
      <c r="D814" s="96">
        <v>12.66</v>
      </c>
      <c r="E814" s="95">
        <v>0.06</v>
      </c>
      <c r="F814" s="137">
        <f t="shared" si="66"/>
        <v>35.263999999999996</v>
      </c>
      <c r="G814" s="18" t="s">
        <v>3679</v>
      </c>
      <c r="H814" s="19" t="s">
        <v>21</v>
      </c>
      <c r="I814" s="63" t="s">
        <v>1815</v>
      </c>
      <c r="J814" s="19" t="s">
        <v>23</v>
      </c>
      <c r="K814" s="21" t="s">
        <v>3680</v>
      </c>
      <c r="L814" s="60">
        <v>12000</v>
      </c>
    </row>
    <row r="815" spans="1:12" s="55" customFormat="1" ht="18" customHeight="1" x14ac:dyDescent="0.25">
      <c r="A815" s="14" t="s">
        <v>3621</v>
      </c>
      <c r="B815" s="58" t="s">
        <v>1812</v>
      </c>
      <c r="C815" s="56" t="s">
        <v>3681</v>
      </c>
      <c r="D815" s="96">
        <v>7.4399999999999995</v>
      </c>
      <c r="E815" s="95">
        <v>0.06</v>
      </c>
      <c r="F815" s="137">
        <f t="shared" si="66"/>
        <v>29</v>
      </c>
      <c r="G815" s="18" t="s">
        <v>3682</v>
      </c>
      <c r="H815" s="19" t="s">
        <v>21</v>
      </c>
      <c r="I815" s="63" t="s">
        <v>1815</v>
      </c>
      <c r="J815" s="19" t="s">
        <v>23</v>
      </c>
      <c r="K815" s="21" t="s">
        <v>3683</v>
      </c>
      <c r="L815" s="60">
        <v>12500</v>
      </c>
    </row>
    <row r="816" spans="1:12" s="55" customFormat="1" ht="18" customHeight="1" x14ac:dyDescent="0.25">
      <c r="A816" s="14" t="s">
        <v>3621</v>
      </c>
      <c r="B816" s="58" t="s">
        <v>1812</v>
      </c>
      <c r="C816" s="56" t="s">
        <v>3684</v>
      </c>
      <c r="D816" s="96">
        <v>15.96</v>
      </c>
      <c r="E816" s="95">
        <v>0.06</v>
      </c>
      <c r="F816" s="137">
        <f t="shared" si="66"/>
        <v>39.224000000000004</v>
      </c>
      <c r="G816" s="18" t="s">
        <v>3685</v>
      </c>
      <c r="H816" s="19" t="s">
        <v>21</v>
      </c>
      <c r="I816" s="63" t="s">
        <v>1815</v>
      </c>
      <c r="J816" s="19" t="s">
        <v>23</v>
      </c>
      <c r="K816" s="21" t="s">
        <v>3686</v>
      </c>
      <c r="L816" s="60">
        <v>15500</v>
      </c>
    </row>
    <row r="817" spans="1:12" s="55" customFormat="1" ht="18" customHeight="1" x14ac:dyDescent="0.25">
      <c r="A817" s="14" t="s">
        <v>3621</v>
      </c>
      <c r="B817" s="58" t="s">
        <v>1812</v>
      </c>
      <c r="C817" s="56" t="s">
        <v>3687</v>
      </c>
      <c r="D817" s="96">
        <v>14.96</v>
      </c>
      <c r="E817" s="95">
        <v>0.06</v>
      </c>
      <c r="F817" s="137">
        <f t="shared" si="66"/>
        <v>38.024000000000001</v>
      </c>
      <c r="G817" s="18" t="s">
        <v>3688</v>
      </c>
      <c r="H817" s="19" t="s">
        <v>21</v>
      </c>
      <c r="I817" s="63" t="s">
        <v>1815</v>
      </c>
      <c r="J817" s="19" t="s">
        <v>23</v>
      </c>
      <c r="K817" s="21" t="s">
        <v>3689</v>
      </c>
      <c r="L817" s="60">
        <v>25000</v>
      </c>
    </row>
    <row r="818" spans="1:12" s="55" customFormat="1" ht="18" customHeight="1" x14ac:dyDescent="0.25">
      <c r="A818" s="14" t="s">
        <v>3621</v>
      </c>
      <c r="B818" s="58" t="s">
        <v>1812</v>
      </c>
      <c r="C818" s="56" t="s">
        <v>3690</v>
      </c>
      <c r="D818" s="96">
        <v>18.509999999999998</v>
      </c>
      <c r="E818" s="95">
        <v>0.06</v>
      </c>
      <c r="F818" s="137">
        <f t="shared" si="66"/>
        <v>42.283999999999992</v>
      </c>
      <c r="G818" s="18" t="s">
        <v>3691</v>
      </c>
      <c r="H818" s="19" t="s">
        <v>21</v>
      </c>
      <c r="I818" s="63" t="s">
        <v>1815</v>
      </c>
      <c r="J818" s="19" t="s">
        <v>23</v>
      </c>
      <c r="K818" s="21" t="s">
        <v>3692</v>
      </c>
      <c r="L818" s="60">
        <v>12500</v>
      </c>
    </row>
    <row r="819" spans="1:12" s="55" customFormat="1" ht="18" customHeight="1" x14ac:dyDescent="0.25">
      <c r="A819" s="14" t="s">
        <v>3621</v>
      </c>
      <c r="B819" s="58" t="s">
        <v>1812</v>
      </c>
      <c r="C819" s="56" t="s">
        <v>3693</v>
      </c>
      <c r="D819" s="96">
        <v>19.959999999999997</v>
      </c>
      <c r="E819" s="95">
        <v>0.06</v>
      </c>
      <c r="F819" s="137">
        <f t="shared" si="66"/>
        <v>44.023999999999994</v>
      </c>
      <c r="G819" s="18" t="s">
        <v>3694</v>
      </c>
      <c r="H819" s="19" t="s">
        <v>21</v>
      </c>
      <c r="I819" s="63" t="s">
        <v>1815</v>
      </c>
      <c r="J819" s="19" t="s">
        <v>23</v>
      </c>
      <c r="K819" s="21" t="s">
        <v>3695</v>
      </c>
      <c r="L819" s="60">
        <v>25000</v>
      </c>
    </row>
    <row r="820" spans="1:12" s="55" customFormat="1" ht="18" customHeight="1" x14ac:dyDescent="0.25">
      <c r="A820" s="14" t="s">
        <v>3621</v>
      </c>
      <c r="B820" s="58" t="s">
        <v>1812</v>
      </c>
      <c r="C820" s="56" t="s">
        <v>3696</v>
      </c>
      <c r="D820" s="96">
        <v>14.370000000000001</v>
      </c>
      <c r="E820" s="95">
        <v>0.06</v>
      </c>
      <c r="F820" s="137">
        <f t="shared" si="66"/>
        <v>37.316000000000003</v>
      </c>
      <c r="G820" s="18" t="s">
        <v>3697</v>
      </c>
      <c r="H820" s="19" t="s">
        <v>21</v>
      </c>
      <c r="I820" s="63" t="s">
        <v>1815</v>
      </c>
      <c r="J820" s="19" t="s">
        <v>23</v>
      </c>
      <c r="K820" s="21" t="s">
        <v>3680</v>
      </c>
      <c r="L820" s="60">
        <v>15000</v>
      </c>
    </row>
    <row r="821" spans="1:12" s="55" customFormat="1" ht="18" customHeight="1" x14ac:dyDescent="0.25">
      <c r="A821" s="14" t="s">
        <v>3621</v>
      </c>
      <c r="B821" s="58" t="s">
        <v>1812</v>
      </c>
      <c r="C821" s="56" t="s">
        <v>3698</v>
      </c>
      <c r="D821" s="96">
        <v>16.959999999999997</v>
      </c>
      <c r="E821" s="95">
        <v>0.06</v>
      </c>
      <c r="F821" s="137">
        <f t="shared" si="66"/>
        <v>40.423999999999992</v>
      </c>
      <c r="G821" s="18" t="s">
        <v>3699</v>
      </c>
      <c r="H821" s="19" t="s">
        <v>21</v>
      </c>
      <c r="I821" s="63" t="s">
        <v>1815</v>
      </c>
      <c r="J821" s="19" t="s">
        <v>23</v>
      </c>
      <c r="K821" s="21" t="s">
        <v>3700</v>
      </c>
      <c r="L821" s="60">
        <v>20000</v>
      </c>
    </row>
    <row r="822" spans="1:12" s="55" customFormat="1" ht="18" customHeight="1" x14ac:dyDescent="0.25">
      <c r="A822" s="14" t="s">
        <v>3621</v>
      </c>
      <c r="B822" s="58" t="s">
        <v>1812</v>
      </c>
      <c r="C822" s="56" t="s">
        <v>3701</v>
      </c>
      <c r="D822" s="96">
        <v>11.06</v>
      </c>
      <c r="E822" s="95">
        <v>0.06</v>
      </c>
      <c r="F822" s="137">
        <f t="shared" si="66"/>
        <v>33.344000000000001</v>
      </c>
      <c r="G822" s="18" t="s">
        <v>3702</v>
      </c>
      <c r="H822" s="19" t="s">
        <v>21</v>
      </c>
      <c r="I822" s="63" t="s">
        <v>1815</v>
      </c>
      <c r="J822" s="19" t="s">
        <v>23</v>
      </c>
      <c r="K822" s="21" t="s">
        <v>3703</v>
      </c>
      <c r="L822" s="60">
        <v>12000</v>
      </c>
    </row>
    <row r="823" spans="1:12" s="55" customFormat="1" ht="18" customHeight="1" x14ac:dyDescent="0.25">
      <c r="A823" s="14" t="s">
        <v>3621</v>
      </c>
      <c r="B823" s="58" t="s">
        <v>1812</v>
      </c>
      <c r="C823" s="56" t="s">
        <v>3704</v>
      </c>
      <c r="D823" s="96">
        <v>11.22</v>
      </c>
      <c r="E823" s="95">
        <v>0.06</v>
      </c>
      <c r="F823" s="137">
        <f t="shared" si="66"/>
        <v>33.536000000000001</v>
      </c>
      <c r="G823" s="18" t="s">
        <v>3705</v>
      </c>
      <c r="H823" s="19" t="s">
        <v>21</v>
      </c>
      <c r="I823" s="63" t="s">
        <v>1815</v>
      </c>
      <c r="J823" s="19" t="s">
        <v>23</v>
      </c>
      <c r="K823" s="21" t="s">
        <v>3706</v>
      </c>
      <c r="L823" s="60">
        <v>15000</v>
      </c>
    </row>
    <row r="824" spans="1:12" s="55" customFormat="1" ht="18" customHeight="1" x14ac:dyDescent="0.25">
      <c r="A824" s="14" t="s">
        <v>3621</v>
      </c>
      <c r="B824" s="58" t="s">
        <v>1812</v>
      </c>
      <c r="C824" s="56" t="s">
        <v>3707</v>
      </c>
      <c r="D824" s="96">
        <v>14.370000000000001</v>
      </c>
      <c r="E824" s="95">
        <v>0.06</v>
      </c>
      <c r="F824" s="137">
        <f t="shared" si="66"/>
        <v>37.316000000000003</v>
      </c>
      <c r="G824" s="18" t="s">
        <v>3708</v>
      </c>
      <c r="H824" s="19" t="s">
        <v>21</v>
      </c>
      <c r="I824" s="63" t="s">
        <v>1815</v>
      </c>
      <c r="J824" s="19" t="s">
        <v>23</v>
      </c>
      <c r="K824" s="21" t="s">
        <v>3709</v>
      </c>
      <c r="L824" s="60">
        <v>20000</v>
      </c>
    </row>
    <row r="825" spans="1:12" s="55" customFormat="1" ht="18" customHeight="1" x14ac:dyDescent="0.25">
      <c r="A825" s="14" t="s">
        <v>3621</v>
      </c>
      <c r="B825" s="58" t="s">
        <v>1812</v>
      </c>
      <c r="C825" s="56" t="s">
        <v>3710</v>
      </c>
      <c r="D825" s="96">
        <v>17.97</v>
      </c>
      <c r="E825" s="95">
        <v>0.06</v>
      </c>
      <c r="F825" s="137">
        <f t="shared" si="66"/>
        <v>41.635999999999996</v>
      </c>
      <c r="G825" s="18" t="s">
        <v>3711</v>
      </c>
      <c r="H825" s="19" t="s">
        <v>21</v>
      </c>
      <c r="I825" s="63" t="s">
        <v>1815</v>
      </c>
      <c r="J825" s="19" t="s">
        <v>23</v>
      </c>
      <c r="K825" s="21" t="s">
        <v>3712</v>
      </c>
      <c r="L825" s="60">
        <v>15000</v>
      </c>
    </row>
    <row r="826" spans="1:12" s="55" customFormat="1" ht="18" customHeight="1" x14ac:dyDescent="0.25">
      <c r="A826" s="14" t="s">
        <v>3621</v>
      </c>
      <c r="B826" s="58" t="s">
        <v>1812</v>
      </c>
      <c r="C826" s="56" t="s">
        <v>3713</v>
      </c>
      <c r="D826" s="96">
        <v>31.56</v>
      </c>
      <c r="E826" s="95">
        <v>0.06</v>
      </c>
      <c r="F826" s="137">
        <f>SUM(D826+E826)*1.2 + 30</f>
        <v>67.943999999999988</v>
      </c>
      <c r="G826" s="18" t="s">
        <v>3714</v>
      </c>
      <c r="H826" s="19" t="s">
        <v>27</v>
      </c>
      <c r="I826" s="59" t="s">
        <v>1815</v>
      </c>
      <c r="J826" s="19" t="s">
        <v>28</v>
      </c>
      <c r="K826" s="21" t="s">
        <v>3715</v>
      </c>
      <c r="L826" s="60">
        <v>8000</v>
      </c>
    </row>
    <row r="827" spans="1:12" s="55" customFormat="1" ht="18" customHeight="1" x14ac:dyDescent="0.25">
      <c r="A827" s="14" t="s">
        <v>3621</v>
      </c>
      <c r="B827" s="58" t="s">
        <v>1812</v>
      </c>
      <c r="C827" s="56" t="s">
        <v>3716</v>
      </c>
      <c r="D827" s="96">
        <v>25.83</v>
      </c>
      <c r="E827" s="95">
        <v>0.06</v>
      </c>
      <c r="F827" s="137">
        <f t="shared" si="66"/>
        <v>51.067999999999998</v>
      </c>
      <c r="G827" s="18" t="s">
        <v>3717</v>
      </c>
      <c r="H827" s="19" t="s">
        <v>31</v>
      </c>
      <c r="I827" s="61" t="s">
        <v>1815</v>
      </c>
      <c r="J827" s="19" t="s">
        <v>32</v>
      </c>
      <c r="K827" s="21" t="s">
        <v>3718</v>
      </c>
      <c r="L827" s="60">
        <v>5000</v>
      </c>
    </row>
    <row r="828" spans="1:12" s="55" customFormat="1" ht="18" customHeight="1" x14ac:dyDescent="0.25">
      <c r="A828" s="14" t="s">
        <v>3621</v>
      </c>
      <c r="B828" s="58" t="s">
        <v>1812</v>
      </c>
      <c r="C828" s="56" t="s">
        <v>3719</v>
      </c>
      <c r="D828" s="96">
        <v>25.83</v>
      </c>
      <c r="E828" s="95">
        <v>0.06</v>
      </c>
      <c r="F828" s="137">
        <f t="shared" si="66"/>
        <v>51.067999999999998</v>
      </c>
      <c r="G828" s="18" t="s">
        <v>3720</v>
      </c>
      <c r="H828" s="19" t="s">
        <v>36</v>
      </c>
      <c r="I828" s="62" t="s">
        <v>1815</v>
      </c>
      <c r="J828" s="19" t="s">
        <v>37</v>
      </c>
      <c r="K828" s="21" t="s">
        <v>3718</v>
      </c>
      <c r="L828" s="60">
        <v>5000</v>
      </c>
    </row>
    <row r="829" spans="1:12" s="55" customFormat="1" ht="18" customHeight="1" x14ac:dyDescent="0.25">
      <c r="A829" s="14" t="s">
        <v>3621</v>
      </c>
      <c r="B829" s="58" t="s">
        <v>1812</v>
      </c>
      <c r="C829" s="56" t="s">
        <v>3721</v>
      </c>
      <c r="D829" s="96">
        <v>12.56</v>
      </c>
      <c r="E829" s="95">
        <v>0.06</v>
      </c>
      <c r="F829" s="137">
        <f t="shared" si="66"/>
        <v>35.143999999999998</v>
      </c>
      <c r="G829" s="18" t="s">
        <v>3722</v>
      </c>
      <c r="H829" s="19" t="s">
        <v>21</v>
      </c>
      <c r="I829" s="63" t="s">
        <v>1815</v>
      </c>
      <c r="J829" s="19" t="s">
        <v>23</v>
      </c>
      <c r="K829" s="21" t="s">
        <v>3723</v>
      </c>
      <c r="L829" s="60">
        <v>7000</v>
      </c>
    </row>
    <row r="830" spans="1:12" s="55" customFormat="1" ht="18" customHeight="1" x14ac:dyDescent="0.25">
      <c r="A830" s="14" t="s">
        <v>3621</v>
      </c>
      <c r="B830" s="58" t="s">
        <v>1812</v>
      </c>
      <c r="C830" s="56" t="s">
        <v>3724</v>
      </c>
      <c r="D830" s="96">
        <v>11.31</v>
      </c>
      <c r="E830" s="95">
        <v>0.06</v>
      </c>
      <c r="F830" s="137">
        <f t="shared" si="66"/>
        <v>33.643999999999998</v>
      </c>
      <c r="G830" s="18" t="s">
        <v>3725</v>
      </c>
      <c r="H830" s="19" t="s">
        <v>27</v>
      </c>
      <c r="I830" s="59" t="s">
        <v>1815</v>
      </c>
      <c r="J830" s="19" t="s">
        <v>28</v>
      </c>
      <c r="K830" s="21" t="s">
        <v>3723</v>
      </c>
      <c r="L830" s="60">
        <v>5000</v>
      </c>
    </row>
    <row r="831" spans="1:12" s="55" customFormat="1" ht="18" customHeight="1" x14ac:dyDescent="0.25">
      <c r="A831" s="14" t="s">
        <v>3621</v>
      </c>
      <c r="B831" s="58" t="s">
        <v>1812</v>
      </c>
      <c r="C831" s="56" t="s">
        <v>3726</v>
      </c>
      <c r="D831" s="96">
        <v>12.56</v>
      </c>
      <c r="E831" s="95">
        <v>0.06</v>
      </c>
      <c r="F831" s="137">
        <f t="shared" si="66"/>
        <v>35.143999999999998</v>
      </c>
      <c r="G831" s="18" t="s">
        <v>3727</v>
      </c>
      <c r="H831" s="19" t="s">
        <v>31</v>
      </c>
      <c r="I831" s="61" t="s">
        <v>1815</v>
      </c>
      <c r="J831" s="19" t="s">
        <v>32</v>
      </c>
      <c r="K831" s="21" t="s">
        <v>3723</v>
      </c>
      <c r="L831" s="60">
        <v>5000</v>
      </c>
    </row>
    <row r="832" spans="1:12" s="55" customFormat="1" ht="18" customHeight="1" x14ac:dyDescent="0.25">
      <c r="A832" s="14" t="s">
        <v>3621</v>
      </c>
      <c r="B832" s="58" t="s">
        <v>1812</v>
      </c>
      <c r="C832" s="56" t="s">
        <v>3728</v>
      </c>
      <c r="D832" s="96">
        <v>11.31</v>
      </c>
      <c r="E832" s="95">
        <v>0.06</v>
      </c>
      <c r="F832" s="137">
        <f t="shared" si="66"/>
        <v>33.643999999999998</v>
      </c>
      <c r="G832" s="18" t="s">
        <v>3729</v>
      </c>
      <c r="H832" s="19" t="s">
        <v>36</v>
      </c>
      <c r="I832" s="62" t="s">
        <v>1815</v>
      </c>
      <c r="J832" s="19" t="s">
        <v>37</v>
      </c>
      <c r="K832" s="21" t="s">
        <v>3723</v>
      </c>
      <c r="L832" s="60">
        <v>5000</v>
      </c>
    </row>
    <row r="833" spans="1:12" s="55" customFormat="1" ht="18" customHeight="1" x14ac:dyDescent="0.25">
      <c r="A833" s="14" t="s">
        <v>3621</v>
      </c>
      <c r="B833" s="58" t="s">
        <v>1812</v>
      </c>
      <c r="C833" s="56" t="s">
        <v>3730</v>
      </c>
      <c r="D833" s="96">
        <v>26.16</v>
      </c>
      <c r="E833" s="95">
        <v>0.06</v>
      </c>
      <c r="F833" s="137">
        <f>SUM(D833+E833)*1.2 + 25</f>
        <v>56.463999999999999</v>
      </c>
      <c r="G833" s="18" t="s">
        <v>3731</v>
      </c>
      <c r="H833" s="19" t="s">
        <v>21</v>
      </c>
      <c r="I833" s="63" t="s">
        <v>1815</v>
      </c>
      <c r="J833" s="19" t="s">
        <v>23</v>
      </c>
      <c r="K833" s="21" t="s">
        <v>3732</v>
      </c>
      <c r="L833" s="60">
        <v>12000</v>
      </c>
    </row>
    <row r="834" spans="1:12" s="55" customFormat="1" ht="18" customHeight="1" x14ac:dyDescent="0.25">
      <c r="A834" s="14" t="s">
        <v>3621</v>
      </c>
      <c r="B834" s="58" t="s">
        <v>1812</v>
      </c>
      <c r="C834" s="56" t="s">
        <v>3733</v>
      </c>
      <c r="D834" s="96">
        <v>29.06</v>
      </c>
      <c r="E834" s="95">
        <v>0.06</v>
      </c>
      <c r="F834" s="137">
        <f t="shared" ref="F834:F836" si="70">SUM(D834+E834)*1.2 + 25</f>
        <v>59.943999999999996</v>
      </c>
      <c r="G834" s="18" t="s">
        <v>3734</v>
      </c>
      <c r="H834" s="19" t="s">
        <v>27</v>
      </c>
      <c r="I834" s="59" t="s">
        <v>1815</v>
      </c>
      <c r="J834" s="19" t="s">
        <v>28</v>
      </c>
      <c r="K834" s="21" t="s">
        <v>3732</v>
      </c>
      <c r="L834" s="60">
        <v>10000</v>
      </c>
    </row>
    <row r="835" spans="1:12" s="55" customFormat="1" ht="18" customHeight="1" x14ac:dyDescent="0.25">
      <c r="A835" s="14" t="s">
        <v>3621</v>
      </c>
      <c r="B835" s="58" t="s">
        <v>1812</v>
      </c>
      <c r="C835" s="56" t="s">
        <v>3735</v>
      </c>
      <c r="D835" s="96">
        <v>26.16</v>
      </c>
      <c r="E835" s="95">
        <v>0.06</v>
      </c>
      <c r="F835" s="137">
        <f t="shared" si="70"/>
        <v>56.463999999999999</v>
      </c>
      <c r="G835" s="18" t="s">
        <v>3736</v>
      </c>
      <c r="H835" s="19" t="s">
        <v>31</v>
      </c>
      <c r="I835" s="61" t="s">
        <v>1815</v>
      </c>
      <c r="J835" s="19" t="s">
        <v>32</v>
      </c>
      <c r="K835" s="21" t="s">
        <v>3732</v>
      </c>
      <c r="L835" s="60">
        <v>10000</v>
      </c>
    </row>
    <row r="836" spans="1:12" s="55" customFormat="1" ht="18" customHeight="1" x14ac:dyDescent="0.25">
      <c r="A836" s="14" t="s">
        <v>3621</v>
      </c>
      <c r="B836" s="58" t="s">
        <v>1812</v>
      </c>
      <c r="C836" s="56" t="s">
        <v>3737</v>
      </c>
      <c r="D836" s="96">
        <v>29.06</v>
      </c>
      <c r="E836" s="95">
        <v>0.06</v>
      </c>
      <c r="F836" s="137">
        <f t="shared" si="70"/>
        <v>59.943999999999996</v>
      </c>
      <c r="G836" s="18" t="s">
        <v>3738</v>
      </c>
      <c r="H836" s="19" t="s">
        <v>36</v>
      </c>
      <c r="I836" s="62" t="s">
        <v>1815</v>
      </c>
      <c r="J836" s="19" t="s">
        <v>37</v>
      </c>
      <c r="K836" s="21" t="s">
        <v>3732</v>
      </c>
      <c r="L836" s="60">
        <v>10000</v>
      </c>
    </row>
    <row r="837" spans="1:12" s="55" customFormat="1" ht="18" customHeight="1" x14ac:dyDescent="0.25">
      <c r="A837" s="14" t="s">
        <v>3621</v>
      </c>
      <c r="B837" s="58" t="s">
        <v>1812</v>
      </c>
      <c r="C837" s="56" t="s">
        <v>3739</v>
      </c>
      <c r="D837" s="96">
        <v>30.43</v>
      </c>
      <c r="E837" s="95">
        <v>0.06</v>
      </c>
      <c r="F837" s="137">
        <f>SUM(D837+E837)*1.2 + 30</f>
        <v>66.587999999999994</v>
      </c>
      <c r="G837" s="18" t="s">
        <v>3740</v>
      </c>
      <c r="H837" s="19" t="s">
        <v>21</v>
      </c>
      <c r="I837" s="63" t="s">
        <v>1815</v>
      </c>
      <c r="J837" s="19" t="s">
        <v>23</v>
      </c>
      <c r="K837" s="21" t="s">
        <v>3741</v>
      </c>
      <c r="L837" s="60">
        <v>4000</v>
      </c>
    </row>
    <row r="838" spans="1:12" s="55" customFormat="1" ht="18" customHeight="1" x14ac:dyDescent="0.25">
      <c r="A838" s="14" t="s">
        <v>3621</v>
      </c>
      <c r="B838" s="58" t="s">
        <v>1812</v>
      </c>
      <c r="C838" s="56" t="s">
        <v>3742</v>
      </c>
      <c r="D838" s="96">
        <v>27.009999999999998</v>
      </c>
      <c r="E838" s="95">
        <v>0.06</v>
      </c>
      <c r="F838" s="137">
        <f>SUM(D838+E838)*1.2 + 25</f>
        <v>57.483999999999995</v>
      </c>
      <c r="G838" s="18" t="s">
        <v>3743</v>
      </c>
      <c r="H838" s="19" t="s">
        <v>27</v>
      </c>
      <c r="I838" s="59" t="s">
        <v>1815</v>
      </c>
      <c r="J838" s="19" t="s">
        <v>28</v>
      </c>
      <c r="K838" s="21" t="s">
        <v>3741</v>
      </c>
      <c r="L838" s="60">
        <v>3000</v>
      </c>
    </row>
    <row r="839" spans="1:12" s="55" customFormat="1" ht="18" customHeight="1" x14ac:dyDescent="0.25">
      <c r="A839" s="14" t="s">
        <v>3621</v>
      </c>
      <c r="B839" s="58" t="s">
        <v>1812</v>
      </c>
      <c r="C839" s="56" t="s">
        <v>3744</v>
      </c>
      <c r="D839" s="96">
        <v>27.009999999999998</v>
      </c>
      <c r="E839" s="95">
        <v>0.06</v>
      </c>
      <c r="F839" s="137">
        <f t="shared" ref="F839:F840" si="71">SUM(D839+E839)*1.2 + 25</f>
        <v>57.483999999999995</v>
      </c>
      <c r="G839" s="18" t="s">
        <v>3745</v>
      </c>
      <c r="H839" s="19" t="s">
        <v>31</v>
      </c>
      <c r="I839" s="61" t="s">
        <v>1815</v>
      </c>
      <c r="J839" s="19" t="s">
        <v>32</v>
      </c>
      <c r="K839" s="21" t="s">
        <v>3741</v>
      </c>
      <c r="L839" s="60">
        <v>3000</v>
      </c>
    </row>
    <row r="840" spans="1:12" s="55" customFormat="1" ht="18" customHeight="1" x14ac:dyDescent="0.25">
      <c r="A840" s="14" t="s">
        <v>3621</v>
      </c>
      <c r="B840" s="58" t="s">
        <v>1812</v>
      </c>
      <c r="C840" s="56" t="s">
        <v>3746</v>
      </c>
      <c r="D840" s="96">
        <v>27.009999999999998</v>
      </c>
      <c r="E840" s="95">
        <v>0.06</v>
      </c>
      <c r="F840" s="137">
        <f t="shared" si="71"/>
        <v>57.483999999999995</v>
      </c>
      <c r="G840" s="18" t="s">
        <v>3747</v>
      </c>
      <c r="H840" s="19" t="s">
        <v>36</v>
      </c>
      <c r="I840" s="62" t="s">
        <v>1815</v>
      </c>
      <c r="J840" s="19" t="s">
        <v>37</v>
      </c>
      <c r="K840" s="21" t="s">
        <v>3741</v>
      </c>
      <c r="L840" s="60">
        <v>3000</v>
      </c>
    </row>
    <row r="841" spans="1:12" s="55" customFormat="1" ht="18" customHeight="1" x14ac:dyDescent="0.25">
      <c r="A841" s="14" t="s">
        <v>3621</v>
      </c>
      <c r="B841" s="58" t="s">
        <v>1812</v>
      </c>
      <c r="C841" s="56" t="s">
        <v>3748</v>
      </c>
      <c r="D841" s="96">
        <v>22.47</v>
      </c>
      <c r="E841" s="95">
        <v>0.06</v>
      </c>
      <c r="F841" s="137">
        <f t="shared" ref="F841:F872" si="72">SUM(D841+E841)*1.2 + 20</f>
        <v>47.036000000000001</v>
      </c>
      <c r="G841" s="18" t="s">
        <v>3749</v>
      </c>
      <c r="H841" s="19" t="s">
        <v>21</v>
      </c>
      <c r="I841" s="63" t="s">
        <v>1815</v>
      </c>
      <c r="J841" s="19" t="s">
        <v>23</v>
      </c>
      <c r="K841" s="21" t="s">
        <v>3741</v>
      </c>
      <c r="L841" s="60">
        <v>4000</v>
      </c>
    </row>
    <row r="842" spans="1:12" s="55" customFormat="1" ht="18" customHeight="1" x14ac:dyDescent="0.25">
      <c r="A842" s="14" t="s">
        <v>3621</v>
      </c>
      <c r="B842" s="58" t="s">
        <v>1812</v>
      </c>
      <c r="C842" s="56" t="s">
        <v>3750</v>
      </c>
      <c r="D842" s="96">
        <v>22.47</v>
      </c>
      <c r="E842" s="95">
        <v>0.06</v>
      </c>
      <c r="F842" s="137">
        <f t="shared" si="72"/>
        <v>47.036000000000001</v>
      </c>
      <c r="G842" s="18" t="s">
        <v>3751</v>
      </c>
      <c r="H842" s="19" t="s">
        <v>27</v>
      </c>
      <c r="I842" s="59" t="s">
        <v>1815</v>
      </c>
      <c r="J842" s="19" t="s">
        <v>28</v>
      </c>
      <c r="K842" s="21" t="s">
        <v>3741</v>
      </c>
      <c r="L842" s="60">
        <v>3000</v>
      </c>
    </row>
    <row r="843" spans="1:12" s="55" customFormat="1" ht="18" customHeight="1" x14ac:dyDescent="0.25">
      <c r="A843" s="14" t="s">
        <v>3621</v>
      </c>
      <c r="B843" s="58" t="s">
        <v>1812</v>
      </c>
      <c r="C843" s="56" t="s">
        <v>3752</v>
      </c>
      <c r="D843" s="96">
        <v>22.47</v>
      </c>
      <c r="E843" s="95">
        <v>0.06</v>
      </c>
      <c r="F843" s="137">
        <f t="shared" si="72"/>
        <v>47.036000000000001</v>
      </c>
      <c r="G843" s="18" t="s">
        <v>3753</v>
      </c>
      <c r="H843" s="19" t="s">
        <v>31</v>
      </c>
      <c r="I843" s="61" t="s">
        <v>1815</v>
      </c>
      <c r="J843" s="19" t="s">
        <v>32</v>
      </c>
      <c r="K843" s="21" t="s">
        <v>3741</v>
      </c>
      <c r="L843" s="60">
        <v>3000</v>
      </c>
    </row>
    <row r="844" spans="1:12" s="55" customFormat="1" ht="18" customHeight="1" x14ac:dyDescent="0.25">
      <c r="A844" s="14" t="s">
        <v>3621</v>
      </c>
      <c r="B844" s="58" t="s">
        <v>1812</v>
      </c>
      <c r="C844" s="56" t="s">
        <v>3754</v>
      </c>
      <c r="D844" s="96">
        <v>22.47</v>
      </c>
      <c r="E844" s="95">
        <v>0.06</v>
      </c>
      <c r="F844" s="137">
        <f t="shared" si="72"/>
        <v>47.036000000000001</v>
      </c>
      <c r="G844" s="18" t="s">
        <v>3755</v>
      </c>
      <c r="H844" s="19" t="s">
        <v>36</v>
      </c>
      <c r="I844" s="62" t="s">
        <v>1815</v>
      </c>
      <c r="J844" s="19" t="s">
        <v>37</v>
      </c>
      <c r="K844" s="21" t="s">
        <v>3741</v>
      </c>
      <c r="L844" s="60">
        <v>3000</v>
      </c>
    </row>
    <row r="845" spans="1:12" s="55" customFormat="1" ht="18" customHeight="1" x14ac:dyDescent="0.25">
      <c r="A845" s="14" t="s">
        <v>3621</v>
      </c>
      <c r="B845" s="58" t="s">
        <v>1812</v>
      </c>
      <c r="C845" s="56" t="s">
        <v>3756</v>
      </c>
      <c r="D845" s="96">
        <v>90.97</v>
      </c>
      <c r="E845" s="95">
        <v>1.06</v>
      </c>
      <c r="F845" s="137">
        <f>SUM(D845+E845)*1.2 + 85</f>
        <v>195.43599999999998</v>
      </c>
      <c r="G845" s="18" t="s">
        <v>3757</v>
      </c>
      <c r="H845" s="19" t="s">
        <v>21</v>
      </c>
      <c r="I845" s="63" t="s">
        <v>1815</v>
      </c>
      <c r="J845" s="19" t="s">
        <v>23</v>
      </c>
      <c r="K845" s="21" t="s">
        <v>3758</v>
      </c>
      <c r="L845" s="60">
        <v>13000</v>
      </c>
    </row>
    <row r="846" spans="1:12" s="55" customFormat="1" ht="18" customHeight="1" x14ac:dyDescent="0.25">
      <c r="A846" s="14" t="s">
        <v>3621</v>
      </c>
      <c r="B846" s="58" t="s">
        <v>1812</v>
      </c>
      <c r="C846" s="56" t="s">
        <v>3759</v>
      </c>
      <c r="D846" s="96">
        <v>118.97</v>
      </c>
      <c r="E846" s="95">
        <v>2.06</v>
      </c>
      <c r="F846" s="137">
        <f>SUM(D846+E846)*1.2 + 110</f>
        <v>255.23599999999999</v>
      </c>
      <c r="G846" s="18" t="s">
        <v>3760</v>
      </c>
      <c r="H846" s="19" t="s">
        <v>27</v>
      </c>
      <c r="I846" s="59" t="s">
        <v>1815</v>
      </c>
      <c r="J846" s="19" t="s">
        <v>28</v>
      </c>
      <c r="K846" s="21" t="s">
        <v>3758</v>
      </c>
      <c r="L846" s="60">
        <v>11000</v>
      </c>
    </row>
    <row r="847" spans="1:12" s="55" customFormat="1" ht="18" customHeight="1" x14ac:dyDescent="0.25">
      <c r="A847" s="14" t="s">
        <v>3621</v>
      </c>
      <c r="B847" s="58" t="s">
        <v>1812</v>
      </c>
      <c r="C847" s="56" t="s">
        <v>3761</v>
      </c>
      <c r="D847" s="96">
        <v>119.97</v>
      </c>
      <c r="E847" s="95">
        <v>3.06</v>
      </c>
      <c r="F847" s="137">
        <f>SUM(D847+E847)*1.2 + 110</f>
        <v>257.63599999999997</v>
      </c>
      <c r="G847" s="18" t="s">
        <v>3762</v>
      </c>
      <c r="H847" s="19" t="s">
        <v>31</v>
      </c>
      <c r="I847" s="61" t="s">
        <v>1815</v>
      </c>
      <c r="J847" s="19" t="s">
        <v>32</v>
      </c>
      <c r="K847" s="21" t="s">
        <v>3758</v>
      </c>
      <c r="L847" s="60">
        <v>11000</v>
      </c>
    </row>
    <row r="848" spans="1:12" s="55" customFormat="1" ht="18" customHeight="1" x14ac:dyDescent="0.25">
      <c r="A848" s="14" t="s">
        <v>3621</v>
      </c>
      <c r="B848" s="58" t="s">
        <v>1812</v>
      </c>
      <c r="C848" s="56" t="s">
        <v>3763</v>
      </c>
      <c r="D848" s="96">
        <v>120.97</v>
      </c>
      <c r="E848" s="95">
        <v>4.0599999999999996</v>
      </c>
      <c r="F848" s="137">
        <f>SUM(D848+E848)*1.2 + 110</f>
        <v>260.036</v>
      </c>
      <c r="G848" s="18" t="s">
        <v>3764</v>
      </c>
      <c r="H848" s="19" t="s">
        <v>36</v>
      </c>
      <c r="I848" s="62" t="s">
        <v>1815</v>
      </c>
      <c r="J848" s="19" t="s">
        <v>37</v>
      </c>
      <c r="K848" s="21" t="s">
        <v>3758</v>
      </c>
      <c r="L848" s="60">
        <v>11000</v>
      </c>
    </row>
    <row r="849" spans="1:12" s="55" customFormat="1" ht="18" customHeight="1" x14ac:dyDescent="0.25">
      <c r="A849" s="14" t="s">
        <v>3621</v>
      </c>
      <c r="B849" s="58" t="s">
        <v>1812</v>
      </c>
      <c r="C849" s="56" t="s">
        <v>3765</v>
      </c>
      <c r="D849" s="96">
        <v>13.06</v>
      </c>
      <c r="E849" s="95">
        <v>0.06</v>
      </c>
      <c r="F849" s="137">
        <f t="shared" si="72"/>
        <v>35.744</v>
      </c>
      <c r="G849" s="18" t="s">
        <v>3766</v>
      </c>
      <c r="H849" s="19" t="s">
        <v>21</v>
      </c>
      <c r="I849" s="63" t="s">
        <v>1815</v>
      </c>
      <c r="J849" s="19" t="s">
        <v>23</v>
      </c>
      <c r="K849" s="21" t="s">
        <v>3767</v>
      </c>
      <c r="L849" s="60">
        <v>5000</v>
      </c>
    </row>
    <row r="850" spans="1:12" s="55" customFormat="1" ht="18" customHeight="1" x14ac:dyDescent="0.25">
      <c r="A850" s="14" t="s">
        <v>3621</v>
      </c>
      <c r="B850" s="58" t="s">
        <v>1812</v>
      </c>
      <c r="C850" s="56" t="s">
        <v>3768</v>
      </c>
      <c r="D850" s="96">
        <v>11.06</v>
      </c>
      <c r="E850" s="95">
        <v>0.06</v>
      </c>
      <c r="F850" s="137">
        <f t="shared" si="72"/>
        <v>33.344000000000001</v>
      </c>
      <c r="G850" s="18" t="s">
        <v>3766</v>
      </c>
      <c r="H850" s="19" t="s">
        <v>27</v>
      </c>
      <c r="I850" s="59" t="s">
        <v>1815</v>
      </c>
      <c r="J850" s="19" t="s">
        <v>28</v>
      </c>
      <c r="K850" s="21" t="s">
        <v>3767</v>
      </c>
      <c r="L850" s="60">
        <v>4000</v>
      </c>
    </row>
    <row r="851" spans="1:12" s="55" customFormat="1" ht="18" customHeight="1" x14ac:dyDescent="0.25">
      <c r="A851" s="14" t="s">
        <v>3621</v>
      </c>
      <c r="B851" s="58" t="s">
        <v>1812</v>
      </c>
      <c r="C851" s="56" t="s">
        <v>3769</v>
      </c>
      <c r="D851" s="96">
        <v>11.06</v>
      </c>
      <c r="E851" s="95">
        <v>0.06</v>
      </c>
      <c r="F851" s="137">
        <f t="shared" si="72"/>
        <v>33.344000000000001</v>
      </c>
      <c r="G851" s="18" t="s">
        <v>3766</v>
      </c>
      <c r="H851" s="19" t="s">
        <v>31</v>
      </c>
      <c r="I851" s="61" t="s">
        <v>1815</v>
      </c>
      <c r="J851" s="19" t="s">
        <v>32</v>
      </c>
      <c r="K851" s="21" t="s">
        <v>3767</v>
      </c>
      <c r="L851" s="60">
        <v>4000</v>
      </c>
    </row>
    <row r="852" spans="1:12" s="55" customFormat="1" ht="18" customHeight="1" x14ac:dyDescent="0.25">
      <c r="A852" s="14" t="s">
        <v>3621</v>
      </c>
      <c r="B852" s="58" t="s">
        <v>1812</v>
      </c>
      <c r="C852" s="56" t="s">
        <v>3770</v>
      </c>
      <c r="D852" s="96">
        <v>9.9600000000000009</v>
      </c>
      <c r="E852" s="95">
        <v>0.06</v>
      </c>
      <c r="F852" s="137">
        <f t="shared" si="72"/>
        <v>32.024000000000001</v>
      </c>
      <c r="G852" s="18" t="s">
        <v>3766</v>
      </c>
      <c r="H852" s="19" t="s">
        <v>36</v>
      </c>
      <c r="I852" s="62" t="s">
        <v>1815</v>
      </c>
      <c r="J852" s="19" t="s">
        <v>37</v>
      </c>
      <c r="K852" s="21" t="s">
        <v>3767</v>
      </c>
      <c r="L852" s="60">
        <v>4000</v>
      </c>
    </row>
    <row r="853" spans="1:12" s="55" customFormat="1" ht="18" customHeight="1" x14ac:dyDescent="0.25">
      <c r="A853" s="14" t="s">
        <v>3621</v>
      </c>
      <c r="B853" s="58" t="s">
        <v>1812</v>
      </c>
      <c r="C853" s="56" t="s">
        <v>3771</v>
      </c>
      <c r="D853" s="96">
        <v>15.06</v>
      </c>
      <c r="E853" s="95">
        <v>0.06</v>
      </c>
      <c r="F853" s="137">
        <f t="shared" si="72"/>
        <v>38.144000000000005</v>
      </c>
      <c r="G853" s="18" t="s">
        <v>3772</v>
      </c>
      <c r="H853" s="19" t="s">
        <v>21</v>
      </c>
      <c r="I853" s="63" t="s">
        <v>1815</v>
      </c>
      <c r="J853" s="19" t="s">
        <v>23</v>
      </c>
      <c r="K853" s="21" t="s">
        <v>3773</v>
      </c>
      <c r="L853" s="60">
        <v>15000</v>
      </c>
    </row>
    <row r="854" spans="1:12" s="55" customFormat="1" ht="18" customHeight="1" x14ac:dyDescent="0.25">
      <c r="A854" s="14" t="s">
        <v>3621</v>
      </c>
      <c r="B854" s="66" t="s">
        <v>1812</v>
      </c>
      <c r="C854" s="56" t="s">
        <v>3774</v>
      </c>
      <c r="D854" s="96">
        <v>31.56</v>
      </c>
      <c r="E854" s="95">
        <v>0.06</v>
      </c>
      <c r="F854" s="137">
        <f>SUM(D854+E854)*1.2 + 30</f>
        <v>67.943999999999988</v>
      </c>
      <c r="G854" s="18" t="s">
        <v>3775</v>
      </c>
      <c r="H854" s="19" t="s">
        <v>21</v>
      </c>
      <c r="I854" s="63" t="s">
        <v>1815</v>
      </c>
      <c r="J854" s="19" t="s">
        <v>23</v>
      </c>
      <c r="K854" s="21" t="s">
        <v>3776</v>
      </c>
      <c r="L854" s="60">
        <v>7000</v>
      </c>
    </row>
    <row r="855" spans="1:12" s="55" customFormat="1" ht="18" customHeight="1" x14ac:dyDescent="0.25">
      <c r="A855" s="14" t="s">
        <v>3621</v>
      </c>
      <c r="B855" s="58" t="s">
        <v>1812</v>
      </c>
      <c r="C855" s="56" t="s">
        <v>3777</v>
      </c>
      <c r="D855" s="96">
        <v>27.06</v>
      </c>
      <c r="E855" s="95">
        <v>0.06</v>
      </c>
      <c r="F855" s="137">
        <f>SUM(D855+E855)*1.2 + 25</f>
        <v>57.543999999999997</v>
      </c>
      <c r="G855" s="18" t="s">
        <v>3778</v>
      </c>
      <c r="H855" s="19" t="s">
        <v>21</v>
      </c>
      <c r="I855" s="63" t="s">
        <v>1815</v>
      </c>
      <c r="J855" s="19" t="s">
        <v>23</v>
      </c>
      <c r="K855" s="21" t="s">
        <v>3779</v>
      </c>
      <c r="L855" s="60">
        <v>12000</v>
      </c>
    </row>
    <row r="856" spans="1:12" s="55" customFormat="1" ht="18" customHeight="1" x14ac:dyDescent="0.25">
      <c r="A856" s="14" t="s">
        <v>3621</v>
      </c>
      <c r="B856" s="58" t="s">
        <v>1812</v>
      </c>
      <c r="C856" s="56" t="s">
        <v>3780</v>
      </c>
      <c r="D856" s="96">
        <v>27.06</v>
      </c>
      <c r="E856" s="95">
        <v>0.06</v>
      </c>
      <c r="F856" s="137">
        <f t="shared" ref="F856:F858" si="73">SUM(D856+E856)*1.2 + 25</f>
        <v>57.543999999999997</v>
      </c>
      <c r="G856" s="18" t="s">
        <v>3778</v>
      </c>
      <c r="H856" s="19" t="s">
        <v>27</v>
      </c>
      <c r="I856" s="59" t="s">
        <v>1815</v>
      </c>
      <c r="J856" s="19" t="s">
        <v>28</v>
      </c>
      <c r="K856" s="21" t="s">
        <v>3779</v>
      </c>
      <c r="L856" s="60">
        <v>10000</v>
      </c>
    </row>
    <row r="857" spans="1:12" s="55" customFormat="1" ht="18" customHeight="1" x14ac:dyDescent="0.25">
      <c r="A857" s="14" t="s">
        <v>3621</v>
      </c>
      <c r="B857" s="58" t="s">
        <v>1812</v>
      </c>
      <c r="C857" s="56" t="s">
        <v>3781</v>
      </c>
      <c r="D857" s="96">
        <v>27.06</v>
      </c>
      <c r="E857" s="95">
        <v>0.06</v>
      </c>
      <c r="F857" s="137">
        <f t="shared" si="73"/>
        <v>57.543999999999997</v>
      </c>
      <c r="G857" s="18" t="s">
        <v>3778</v>
      </c>
      <c r="H857" s="19" t="s">
        <v>31</v>
      </c>
      <c r="I857" s="61" t="s">
        <v>1815</v>
      </c>
      <c r="J857" s="19" t="s">
        <v>32</v>
      </c>
      <c r="K857" s="21" t="s">
        <v>3779</v>
      </c>
      <c r="L857" s="60">
        <v>10000</v>
      </c>
    </row>
    <row r="858" spans="1:12" s="55" customFormat="1" ht="18" customHeight="1" x14ac:dyDescent="0.25">
      <c r="A858" s="14" t="s">
        <v>3621</v>
      </c>
      <c r="B858" s="58" t="s">
        <v>1812</v>
      </c>
      <c r="C858" s="56" t="s">
        <v>3782</v>
      </c>
      <c r="D858" s="96">
        <v>27.06</v>
      </c>
      <c r="E858" s="95">
        <v>0.06</v>
      </c>
      <c r="F858" s="137">
        <f t="shared" si="73"/>
        <v>57.543999999999997</v>
      </c>
      <c r="G858" s="18" t="s">
        <v>3778</v>
      </c>
      <c r="H858" s="19" t="s">
        <v>36</v>
      </c>
      <c r="I858" s="62" t="s">
        <v>1815</v>
      </c>
      <c r="J858" s="19" t="s">
        <v>37</v>
      </c>
      <c r="K858" s="21" t="s">
        <v>3779</v>
      </c>
      <c r="L858" s="60">
        <v>10000</v>
      </c>
    </row>
    <row r="859" spans="1:12" s="55" customFormat="1" ht="18" customHeight="1" x14ac:dyDescent="0.25">
      <c r="A859" s="14" t="s">
        <v>3621</v>
      </c>
      <c r="B859" s="58" t="s">
        <v>1812</v>
      </c>
      <c r="C859" s="56" t="s">
        <v>3783</v>
      </c>
      <c r="D859" s="96">
        <v>16.559999999999999</v>
      </c>
      <c r="E859" s="95">
        <v>0.06</v>
      </c>
      <c r="F859" s="137">
        <f t="shared" si="72"/>
        <v>39.943999999999996</v>
      </c>
      <c r="G859" s="18" t="s">
        <v>3784</v>
      </c>
      <c r="H859" s="19" t="s">
        <v>21</v>
      </c>
      <c r="I859" s="63" t="s">
        <v>1815</v>
      </c>
      <c r="J859" s="19" t="s">
        <v>23</v>
      </c>
      <c r="K859" s="21" t="s">
        <v>3785</v>
      </c>
      <c r="L859" s="60">
        <v>16000</v>
      </c>
    </row>
    <row r="860" spans="1:12" s="55" customFormat="1" ht="18" customHeight="1" x14ac:dyDescent="0.25">
      <c r="A860" s="14" t="s">
        <v>3621</v>
      </c>
      <c r="B860" s="58" t="s">
        <v>1812</v>
      </c>
      <c r="C860" s="56" t="s">
        <v>3786</v>
      </c>
      <c r="D860" s="96">
        <v>14.91</v>
      </c>
      <c r="E860" s="95">
        <v>0.06</v>
      </c>
      <c r="F860" s="137">
        <f t="shared" si="72"/>
        <v>37.963999999999999</v>
      </c>
      <c r="G860" s="18" t="s">
        <v>3784</v>
      </c>
      <c r="H860" s="19" t="s">
        <v>27</v>
      </c>
      <c r="I860" s="59" t="s">
        <v>1815</v>
      </c>
      <c r="J860" s="19" t="s">
        <v>28</v>
      </c>
      <c r="K860" s="21" t="s">
        <v>3785</v>
      </c>
      <c r="L860" s="60">
        <v>12000</v>
      </c>
    </row>
    <row r="861" spans="1:12" s="55" customFormat="1" ht="18" customHeight="1" x14ac:dyDescent="0.25">
      <c r="A861" s="14" t="s">
        <v>3621</v>
      </c>
      <c r="B861" s="58" t="s">
        <v>1812</v>
      </c>
      <c r="C861" s="56" t="s">
        <v>3787</v>
      </c>
      <c r="D861" s="96">
        <v>16.559999999999999</v>
      </c>
      <c r="E861" s="95">
        <v>0.06</v>
      </c>
      <c r="F861" s="137">
        <f t="shared" si="72"/>
        <v>39.943999999999996</v>
      </c>
      <c r="G861" s="18" t="s">
        <v>3784</v>
      </c>
      <c r="H861" s="19" t="s">
        <v>31</v>
      </c>
      <c r="I861" s="61" t="s">
        <v>1815</v>
      </c>
      <c r="J861" s="19" t="s">
        <v>32</v>
      </c>
      <c r="K861" s="21" t="s">
        <v>3785</v>
      </c>
      <c r="L861" s="60">
        <v>12000</v>
      </c>
    </row>
    <row r="862" spans="1:12" s="55" customFormat="1" ht="18" customHeight="1" x14ac:dyDescent="0.25">
      <c r="A862" s="14" t="s">
        <v>3621</v>
      </c>
      <c r="B862" s="58" t="s">
        <v>1812</v>
      </c>
      <c r="C862" s="56" t="s">
        <v>3788</v>
      </c>
      <c r="D862" s="96">
        <v>14.91</v>
      </c>
      <c r="E862" s="95">
        <v>0.06</v>
      </c>
      <c r="F862" s="137">
        <f t="shared" si="72"/>
        <v>37.963999999999999</v>
      </c>
      <c r="G862" s="18" t="s">
        <v>3784</v>
      </c>
      <c r="H862" s="19" t="s">
        <v>36</v>
      </c>
      <c r="I862" s="62" t="s">
        <v>1815</v>
      </c>
      <c r="J862" s="19" t="s">
        <v>37</v>
      </c>
      <c r="K862" s="21" t="s">
        <v>3785</v>
      </c>
      <c r="L862" s="60">
        <v>12000</v>
      </c>
    </row>
    <row r="863" spans="1:12" s="55" customFormat="1" ht="18" customHeight="1" x14ac:dyDescent="0.25">
      <c r="A863" s="14" t="s">
        <v>3621</v>
      </c>
      <c r="B863" s="58" t="s">
        <v>1812</v>
      </c>
      <c r="C863" s="56" t="s">
        <v>3789</v>
      </c>
      <c r="D863" s="96">
        <v>14.46</v>
      </c>
      <c r="E863" s="95">
        <v>0.06</v>
      </c>
      <c r="F863" s="137">
        <f t="shared" si="72"/>
        <v>37.423999999999999</v>
      </c>
      <c r="G863" s="18" t="s">
        <v>3790</v>
      </c>
      <c r="H863" s="19" t="s">
        <v>21</v>
      </c>
      <c r="I863" s="63" t="s">
        <v>1815</v>
      </c>
      <c r="J863" s="19" t="s">
        <v>23</v>
      </c>
      <c r="K863" s="21" t="s">
        <v>3791</v>
      </c>
      <c r="L863" s="60">
        <v>3500</v>
      </c>
    </row>
    <row r="864" spans="1:12" s="55" customFormat="1" ht="18" customHeight="1" x14ac:dyDescent="0.25">
      <c r="A864" s="14" t="s">
        <v>3621</v>
      </c>
      <c r="B864" s="58" t="s">
        <v>1812</v>
      </c>
      <c r="C864" s="56" t="s">
        <v>3792</v>
      </c>
      <c r="D864" s="96">
        <v>14.46</v>
      </c>
      <c r="E864" s="95">
        <v>0.06</v>
      </c>
      <c r="F864" s="137">
        <f t="shared" si="72"/>
        <v>37.423999999999999</v>
      </c>
      <c r="G864" s="18" t="s">
        <v>3790</v>
      </c>
      <c r="H864" s="19" t="s">
        <v>27</v>
      </c>
      <c r="I864" s="59" t="s">
        <v>1815</v>
      </c>
      <c r="J864" s="19" t="s">
        <v>28</v>
      </c>
      <c r="K864" s="21" t="s">
        <v>3791</v>
      </c>
      <c r="L864" s="60">
        <v>2800</v>
      </c>
    </row>
    <row r="865" spans="1:12" s="55" customFormat="1" ht="18" customHeight="1" x14ac:dyDescent="0.25">
      <c r="A865" s="14" t="s">
        <v>3621</v>
      </c>
      <c r="B865" s="58" t="s">
        <v>1812</v>
      </c>
      <c r="C865" s="56" t="s">
        <v>3793</v>
      </c>
      <c r="D865" s="96">
        <v>14.46</v>
      </c>
      <c r="E865" s="95">
        <v>0.06</v>
      </c>
      <c r="F865" s="137">
        <f t="shared" si="72"/>
        <v>37.423999999999999</v>
      </c>
      <c r="G865" s="18" t="s">
        <v>3790</v>
      </c>
      <c r="H865" s="19" t="s">
        <v>31</v>
      </c>
      <c r="I865" s="61" t="s">
        <v>1815</v>
      </c>
      <c r="J865" s="19" t="s">
        <v>32</v>
      </c>
      <c r="K865" s="21" t="s">
        <v>3791</v>
      </c>
      <c r="L865" s="60">
        <v>2800</v>
      </c>
    </row>
    <row r="866" spans="1:12" s="55" customFormat="1" ht="18" customHeight="1" x14ac:dyDescent="0.25">
      <c r="A866" s="14" t="s">
        <v>3621</v>
      </c>
      <c r="B866" s="58" t="s">
        <v>1812</v>
      </c>
      <c r="C866" s="56" t="s">
        <v>3794</v>
      </c>
      <c r="D866" s="96">
        <v>14.46</v>
      </c>
      <c r="E866" s="95">
        <v>0.06</v>
      </c>
      <c r="F866" s="137">
        <f t="shared" si="72"/>
        <v>37.423999999999999</v>
      </c>
      <c r="G866" s="18" t="s">
        <v>3790</v>
      </c>
      <c r="H866" s="19" t="s">
        <v>36</v>
      </c>
      <c r="I866" s="62" t="s">
        <v>1815</v>
      </c>
      <c r="J866" s="19" t="s">
        <v>37</v>
      </c>
      <c r="K866" s="21" t="s">
        <v>3791</v>
      </c>
      <c r="L866" s="60">
        <v>2800</v>
      </c>
    </row>
    <row r="867" spans="1:12" s="55" customFormat="1" ht="18" customHeight="1" x14ac:dyDescent="0.25">
      <c r="A867" s="14" t="s">
        <v>3621</v>
      </c>
      <c r="B867" s="58" t="s">
        <v>1812</v>
      </c>
      <c r="C867" s="56" t="s">
        <v>3795</v>
      </c>
      <c r="D867" s="96">
        <v>14.370000000000001</v>
      </c>
      <c r="E867" s="95">
        <v>0.06</v>
      </c>
      <c r="F867" s="137">
        <f t="shared" si="72"/>
        <v>37.316000000000003</v>
      </c>
      <c r="G867" s="18" t="s">
        <v>3796</v>
      </c>
      <c r="H867" s="19" t="s">
        <v>21</v>
      </c>
      <c r="I867" s="63" t="s">
        <v>1815</v>
      </c>
      <c r="J867" s="19" t="s">
        <v>23</v>
      </c>
      <c r="K867" s="21" t="s">
        <v>3797</v>
      </c>
      <c r="L867" s="60">
        <v>7000</v>
      </c>
    </row>
    <row r="868" spans="1:12" s="55" customFormat="1" ht="18" customHeight="1" x14ac:dyDescent="0.25">
      <c r="A868" s="14" t="s">
        <v>3621</v>
      </c>
      <c r="B868" s="58" t="s">
        <v>1812</v>
      </c>
      <c r="C868" s="56" t="s">
        <v>3798</v>
      </c>
      <c r="D868" s="96">
        <v>14.370000000000001</v>
      </c>
      <c r="E868" s="95">
        <v>0.06</v>
      </c>
      <c r="F868" s="137">
        <f t="shared" si="72"/>
        <v>37.316000000000003</v>
      </c>
      <c r="G868" s="18" t="s">
        <v>3796</v>
      </c>
      <c r="H868" s="19" t="s">
        <v>27</v>
      </c>
      <c r="I868" s="59" t="s">
        <v>1815</v>
      </c>
      <c r="J868" s="19" t="s">
        <v>28</v>
      </c>
      <c r="K868" s="21" t="s">
        <v>3797</v>
      </c>
      <c r="L868" s="60">
        <v>5000</v>
      </c>
    </row>
    <row r="869" spans="1:12" s="55" customFormat="1" ht="18" customHeight="1" x14ac:dyDescent="0.25">
      <c r="A869" s="14" t="s">
        <v>3621</v>
      </c>
      <c r="B869" s="58" t="s">
        <v>1812</v>
      </c>
      <c r="C869" s="56" t="s">
        <v>3799</v>
      </c>
      <c r="D869" s="96">
        <v>14.370000000000001</v>
      </c>
      <c r="E869" s="95">
        <v>0.06</v>
      </c>
      <c r="F869" s="137">
        <f t="shared" si="72"/>
        <v>37.316000000000003</v>
      </c>
      <c r="G869" s="18" t="s">
        <v>3796</v>
      </c>
      <c r="H869" s="19" t="s">
        <v>31</v>
      </c>
      <c r="I869" s="61" t="s">
        <v>1815</v>
      </c>
      <c r="J869" s="19" t="s">
        <v>32</v>
      </c>
      <c r="K869" s="21" t="s">
        <v>3797</v>
      </c>
      <c r="L869" s="60">
        <v>5000</v>
      </c>
    </row>
    <row r="870" spans="1:12" s="55" customFormat="1" ht="18" customHeight="1" x14ac:dyDescent="0.25">
      <c r="A870" s="14" t="s">
        <v>3621</v>
      </c>
      <c r="B870" s="58" t="s">
        <v>1812</v>
      </c>
      <c r="C870" s="56" t="s">
        <v>3800</v>
      </c>
      <c r="D870" s="96">
        <v>14.370000000000001</v>
      </c>
      <c r="E870" s="95">
        <v>0.06</v>
      </c>
      <c r="F870" s="137">
        <f t="shared" si="72"/>
        <v>37.316000000000003</v>
      </c>
      <c r="G870" s="18" t="s">
        <v>3796</v>
      </c>
      <c r="H870" s="19" t="s">
        <v>36</v>
      </c>
      <c r="I870" s="62" t="s">
        <v>1815</v>
      </c>
      <c r="J870" s="19" t="s">
        <v>37</v>
      </c>
      <c r="K870" s="21" t="s">
        <v>3797</v>
      </c>
      <c r="L870" s="60">
        <v>5000</v>
      </c>
    </row>
    <row r="871" spans="1:12" s="55" customFormat="1" ht="18" customHeight="1" x14ac:dyDescent="0.25">
      <c r="A871" s="14" t="s">
        <v>3621</v>
      </c>
      <c r="B871" s="58" t="s">
        <v>1812</v>
      </c>
      <c r="C871" s="56" t="s">
        <v>3801</v>
      </c>
      <c r="D871" s="96">
        <v>34.56</v>
      </c>
      <c r="E871" s="95">
        <v>0.06</v>
      </c>
      <c r="F871" s="137">
        <f>SUM(D871+E871)*1.2 + 30</f>
        <v>71.544000000000011</v>
      </c>
      <c r="G871" s="18" t="s">
        <v>3802</v>
      </c>
      <c r="H871" s="19" t="s">
        <v>21</v>
      </c>
      <c r="I871" s="63" t="s">
        <v>1815</v>
      </c>
      <c r="J871" s="19" t="s">
        <v>23</v>
      </c>
      <c r="K871" s="21" t="s">
        <v>3803</v>
      </c>
      <c r="L871" s="60">
        <v>35000</v>
      </c>
    </row>
    <row r="872" spans="1:12" s="55" customFormat="1" ht="18" customHeight="1" x14ac:dyDescent="0.25">
      <c r="A872" s="14" t="s">
        <v>3621</v>
      </c>
      <c r="B872" s="58" t="s">
        <v>1812</v>
      </c>
      <c r="C872" s="56" t="s">
        <v>3804</v>
      </c>
      <c r="D872" s="96">
        <v>13.110000000000001</v>
      </c>
      <c r="E872" s="95">
        <v>0.06</v>
      </c>
      <c r="F872" s="137">
        <f t="shared" si="72"/>
        <v>35.804000000000002</v>
      </c>
      <c r="G872" s="18" t="s">
        <v>3805</v>
      </c>
      <c r="H872" s="19" t="s">
        <v>21</v>
      </c>
      <c r="I872" s="63" t="s">
        <v>1815</v>
      </c>
      <c r="J872" s="19" t="s">
        <v>23</v>
      </c>
      <c r="K872" s="21" t="s">
        <v>3806</v>
      </c>
      <c r="L872" s="60">
        <v>20000</v>
      </c>
    </row>
    <row r="873" spans="1:12" s="55" customFormat="1" ht="18" customHeight="1" x14ac:dyDescent="0.25">
      <c r="A873" s="14" t="s">
        <v>3621</v>
      </c>
      <c r="B873" s="58" t="s">
        <v>1812</v>
      </c>
      <c r="C873" s="56" t="s">
        <v>3807</v>
      </c>
      <c r="D873" s="96">
        <v>28.06</v>
      </c>
      <c r="E873" s="95">
        <v>0.06</v>
      </c>
      <c r="F873" s="137">
        <f>SUM(D873+E873)*1.2 + 25</f>
        <v>58.743999999999993</v>
      </c>
      <c r="G873" s="18" t="s">
        <v>3808</v>
      </c>
      <c r="H873" s="19" t="s">
        <v>21</v>
      </c>
      <c r="I873" s="63" t="s">
        <v>1815</v>
      </c>
      <c r="J873" s="19" t="s">
        <v>23</v>
      </c>
      <c r="K873" s="21" t="s">
        <v>3809</v>
      </c>
      <c r="L873" s="60">
        <v>40000</v>
      </c>
    </row>
    <row r="874" spans="1:12" s="55" customFormat="1" ht="18" customHeight="1" x14ac:dyDescent="0.25">
      <c r="A874" s="14" t="s">
        <v>3621</v>
      </c>
      <c r="B874" s="58" t="s">
        <v>1812</v>
      </c>
      <c r="C874" s="56" t="s">
        <v>3810</v>
      </c>
      <c r="D874" s="96">
        <v>37.06</v>
      </c>
      <c r="E874" s="95">
        <v>0.06</v>
      </c>
      <c r="F874" s="137">
        <f>SUM(D874+E874)*1.2 + 35</f>
        <v>79.544000000000011</v>
      </c>
      <c r="G874" s="18" t="s">
        <v>3811</v>
      </c>
      <c r="H874" s="19" t="s">
        <v>21</v>
      </c>
      <c r="I874" s="63" t="s">
        <v>1815</v>
      </c>
      <c r="J874" s="19" t="s">
        <v>23</v>
      </c>
      <c r="K874" s="21" t="s">
        <v>3812</v>
      </c>
      <c r="L874" s="60">
        <v>34000</v>
      </c>
    </row>
    <row r="875" spans="1:12" s="55" customFormat="1" ht="18" customHeight="1" x14ac:dyDescent="0.25">
      <c r="A875" s="14" t="s">
        <v>3621</v>
      </c>
      <c r="B875" s="58" t="s">
        <v>1812</v>
      </c>
      <c r="C875" s="56" t="s">
        <v>3813</v>
      </c>
      <c r="D875" s="96">
        <v>40.06</v>
      </c>
      <c r="E875" s="95">
        <v>0.06</v>
      </c>
      <c r="F875" s="137">
        <f>SUM(D875+E875)*1.2 + 35</f>
        <v>83.144000000000005</v>
      </c>
      <c r="G875" s="18" t="s">
        <v>3814</v>
      </c>
      <c r="H875" s="19" t="s">
        <v>27</v>
      </c>
      <c r="I875" s="59" t="s">
        <v>1815</v>
      </c>
      <c r="J875" s="19" t="s">
        <v>28</v>
      </c>
      <c r="K875" s="21" t="s">
        <v>3815</v>
      </c>
      <c r="L875" s="60">
        <v>7000</v>
      </c>
    </row>
    <row r="876" spans="1:12" s="55" customFormat="1" ht="18" customHeight="1" x14ac:dyDescent="0.25">
      <c r="A876" s="14" t="s">
        <v>3621</v>
      </c>
      <c r="B876" s="58" t="s">
        <v>1812</v>
      </c>
      <c r="C876" s="56" t="s">
        <v>3816</v>
      </c>
      <c r="D876" s="96">
        <v>36.06</v>
      </c>
      <c r="E876" s="95">
        <v>0.06</v>
      </c>
      <c r="F876" s="137">
        <f>SUM(D876+E876)*1.2 + 35</f>
        <v>78.343999999999994</v>
      </c>
      <c r="G876" s="18" t="s">
        <v>3814</v>
      </c>
      <c r="H876" s="19" t="s">
        <v>31</v>
      </c>
      <c r="I876" s="61" t="s">
        <v>1815</v>
      </c>
      <c r="J876" s="19" t="s">
        <v>32</v>
      </c>
      <c r="K876" s="21" t="s">
        <v>3815</v>
      </c>
      <c r="L876" s="60">
        <v>7000</v>
      </c>
    </row>
    <row r="877" spans="1:12" s="55" customFormat="1" ht="18" customHeight="1" x14ac:dyDescent="0.25">
      <c r="A877" s="14" t="s">
        <v>3621</v>
      </c>
      <c r="B877" s="58" t="s">
        <v>1812</v>
      </c>
      <c r="C877" s="56" t="s">
        <v>3817</v>
      </c>
      <c r="D877" s="96">
        <v>37.06</v>
      </c>
      <c r="E877" s="95">
        <v>0.06</v>
      </c>
      <c r="F877" s="137">
        <f t="shared" ref="F877:F880" si="74">SUM(D877+E877)*1.2 + 35</f>
        <v>79.544000000000011</v>
      </c>
      <c r="G877" s="18" t="s">
        <v>3818</v>
      </c>
      <c r="H877" s="19" t="s">
        <v>21</v>
      </c>
      <c r="I877" s="63" t="s">
        <v>1815</v>
      </c>
      <c r="J877" s="19" t="s">
        <v>23</v>
      </c>
      <c r="K877" s="21" t="s">
        <v>3819</v>
      </c>
      <c r="L877" s="64" t="s">
        <v>18</v>
      </c>
    </row>
    <row r="878" spans="1:12" s="55" customFormat="1" ht="18" customHeight="1" x14ac:dyDescent="0.25">
      <c r="A878" s="14" t="s">
        <v>3621</v>
      </c>
      <c r="B878" s="58" t="s">
        <v>1812</v>
      </c>
      <c r="C878" s="56" t="s">
        <v>3820</v>
      </c>
      <c r="D878" s="96">
        <v>39.06</v>
      </c>
      <c r="E878" s="95">
        <v>0.06</v>
      </c>
      <c r="F878" s="137">
        <f t="shared" si="74"/>
        <v>81.944000000000003</v>
      </c>
      <c r="G878" s="18" t="s">
        <v>3818</v>
      </c>
      <c r="H878" s="19" t="s">
        <v>27</v>
      </c>
      <c r="I878" s="59" t="s">
        <v>1815</v>
      </c>
      <c r="J878" s="19" t="s">
        <v>28</v>
      </c>
      <c r="K878" s="21" t="s">
        <v>3819</v>
      </c>
      <c r="L878" s="64" t="s">
        <v>18</v>
      </c>
    </row>
    <row r="879" spans="1:12" s="55" customFormat="1" ht="18" customHeight="1" x14ac:dyDescent="0.25">
      <c r="A879" s="14" t="s">
        <v>3621</v>
      </c>
      <c r="B879" s="58" t="s">
        <v>1812</v>
      </c>
      <c r="C879" s="56" t="s">
        <v>3821</v>
      </c>
      <c r="D879" s="96">
        <v>39.06</v>
      </c>
      <c r="E879" s="95">
        <v>0.06</v>
      </c>
      <c r="F879" s="137">
        <f t="shared" si="74"/>
        <v>81.944000000000003</v>
      </c>
      <c r="G879" s="18" t="s">
        <v>3818</v>
      </c>
      <c r="H879" s="19" t="s">
        <v>31</v>
      </c>
      <c r="I879" s="61" t="s">
        <v>1815</v>
      </c>
      <c r="J879" s="19" t="s">
        <v>32</v>
      </c>
      <c r="K879" s="21" t="s">
        <v>3819</v>
      </c>
      <c r="L879" s="64" t="s">
        <v>18</v>
      </c>
    </row>
    <row r="880" spans="1:12" s="55" customFormat="1" ht="18" customHeight="1" x14ac:dyDescent="0.25">
      <c r="A880" s="14" t="s">
        <v>3621</v>
      </c>
      <c r="B880" s="58" t="s">
        <v>1812</v>
      </c>
      <c r="C880" s="56" t="s">
        <v>3822</v>
      </c>
      <c r="D880" s="96">
        <v>39.06</v>
      </c>
      <c r="E880" s="95">
        <v>0.06</v>
      </c>
      <c r="F880" s="137">
        <f t="shared" si="74"/>
        <v>81.944000000000003</v>
      </c>
      <c r="G880" s="18" t="s">
        <v>3818</v>
      </c>
      <c r="H880" s="19" t="s">
        <v>36</v>
      </c>
      <c r="I880" s="62" t="s">
        <v>1815</v>
      </c>
      <c r="J880" s="19" t="s">
        <v>37</v>
      </c>
      <c r="K880" s="21" t="s">
        <v>3819</v>
      </c>
      <c r="L880" s="64" t="s">
        <v>18</v>
      </c>
    </row>
    <row r="881" spans="1:12" s="55" customFormat="1" ht="18" customHeight="1" x14ac:dyDescent="0.25">
      <c r="A881" s="14" t="s">
        <v>3621</v>
      </c>
      <c r="B881" s="58" t="s">
        <v>1812</v>
      </c>
      <c r="C881" s="56" t="s">
        <v>3823</v>
      </c>
      <c r="D881" s="96">
        <v>29.31</v>
      </c>
      <c r="E881" s="95">
        <v>0.06</v>
      </c>
      <c r="F881" s="137">
        <f>SUM(D881+E881)*1.2 + 30</f>
        <v>65.244</v>
      </c>
      <c r="G881" s="18" t="s">
        <v>3824</v>
      </c>
      <c r="H881" s="19" t="s">
        <v>21</v>
      </c>
      <c r="I881" s="63" t="s">
        <v>1815</v>
      </c>
      <c r="J881" s="19" t="s">
        <v>23</v>
      </c>
      <c r="K881" s="21" t="s">
        <v>3825</v>
      </c>
      <c r="L881" s="60">
        <v>18000</v>
      </c>
    </row>
    <row r="882" spans="1:12" s="55" customFormat="1" ht="18" customHeight="1" x14ac:dyDescent="0.25">
      <c r="A882" s="14" t="s">
        <v>3621</v>
      </c>
      <c r="B882" s="58" t="s">
        <v>1812</v>
      </c>
      <c r="C882" s="56" t="s">
        <v>3826</v>
      </c>
      <c r="D882" s="96">
        <v>32.01</v>
      </c>
      <c r="E882" s="95">
        <v>0.06</v>
      </c>
      <c r="F882" s="137">
        <f t="shared" ref="F882:F884" si="75">SUM(D882+E882)*1.2 + 30</f>
        <v>68.484000000000009</v>
      </c>
      <c r="G882" s="18" t="s">
        <v>3827</v>
      </c>
      <c r="H882" s="19" t="s">
        <v>27</v>
      </c>
      <c r="I882" s="59" t="s">
        <v>1815</v>
      </c>
      <c r="J882" s="19" t="s">
        <v>28</v>
      </c>
      <c r="K882" s="21" t="s">
        <v>3825</v>
      </c>
      <c r="L882" s="60">
        <v>12000</v>
      </c>
    </row>
    <row r="883" spans="1:12" s="55" customFormat="1" ht="18" customHeight="1" x14ac:dyDescent="0.25">
      <c r="A883" s="14" t="s">
        <v>3621</v>
      </c>
      <c r="B883" s="58" t="s">
        <v>1812</v>
      </c>
      <c r="C883" s="56" t="s">
        <v>3828</v>
      </c>
      <c r="D883" s="96">
        <v>32.01</v>
      </c>
      <c r="E883" s="95">
        <v>0.06</v>
      </c>
      <c r="F883" s="137">
        <f t="shared" si="75"/>
        <v>68.484000000000009</v>
      </c>
      <c r="G883" s="18" t="s">
        <v>3829</v>
      </c>
      <c r="H883" s="19" t="s">
        <v>31</v>
      </c>
      <c r="I883" s="61" t="s">
        <v>1815</v>
      </c>
      <c r="J883" s="19" t="s">
        <v>32</v>
      </c>
      <c r="K883" s="21" t="s">
        <v>3825</v>
      </c>
      <c r="L883" s="60">
        <v>12000</v>
      </c>
    </row>
    <row r="884" spans="1:12" s="55" customFormat="1" ht="18" customHeight="1" x14ac:dyDescent="0.25">
      <c r="A884" s="14" t="s">
        <v>3621</v>
      </c>
      <c r="B884" s="58" t="s">
        <v>1812</v>
      </c>
      <c r="C884" s="56" t="s">
        <v>3830</v>
      </c>
      <c r="D884" s="96">
        <v>32.01</v>
      </c>
      <c r="E884" s="95">
        <v>0.06</v>
      </c>
      <c r="F884" s="137">
        <f t="shared" si="75"/>
        <v>68.484000000000009</v>
      </c>
      <c r="G884" s="18" t="s">
        <v>3831</v>
      </c>
      <c r="H884" s="19" t="s">
        <v>36</v>
      </c>
      <c r="I884" s="62" t="s">
        <v>1815</v>
      </c>
      <c r="J884" s="19" t="s">
        <v>37</v>
      </c>
      <c r="K884" s="21" t="s">
        <v>3825</v>
      </c>
      <c r="L884" s="60">
        <v>12000</v>
      </c>
    </row>
    <row r="885" spans="1:12" s="55" customFormat="1" ht="18" customHeight="1" x14ac:dyDescent="0.25">
      <c r="A885" s="14" t="s">
        <v>3621</v>
      </c>
      <c r="B885" s="58" t="s">
        <v>1812</v>
      </c>
      <c r="C885" s="56" t="s">
        <v>3832</v>
      </c>
      <c r="D885" s="96">
        <v>45.06</v>
      </c>
      <c r="E885" s="95">
        <v>0.06</v>
      </c>
      <c r="F885" s="137">
        <f>SUM(D885+E885)*1.2 + 40</f>
        <v>94.144000000000005</v>
      </c>
      <c r="G885" s="18" t="s">
        <v>3833</v>
      </c>
      <c r="H885" s="19" t="s">
        <v>21</v>
      </c>
      <c r="I885" s="63" t="s">
        <v>1815</v>
      </c>
      <c r="J885" s="19" t="s">
        <v>23</v>
      </c>
      <c r="K885" s="21" t="s">
        <v>3834</v>
      </c>
      <c r="L885" s="60">
        <v>20000</v>
      </c>
    </row>
    <row r="886" spans="1:12" s="55" customFormat="1" ht="18" customHeight="1" x14ac:dyDescent="0.25">
      <c r="A886" s="14" t="s">
        <v>3621</v>
      </c>
      <c r="B886" s="58" t="s">
        <v>1812</v>
      </c>
      <c r="C886" s="56" t="s">
        <v>3835</v>
      </c>
      <c r="D886" s="96">
        <v>51.36</v>
      </c>
      <c r="E886" s="95">
        <v>0.06</v>
      </c>
      <c r="F886" s="137">
        <f>SUM(D886+E886)*1.2 + 50</f>
        <v>111.70400000000001</v>
      </c>
      <c r="G886" s="18" t="s">
        <v>3836</v>
      </c>
      <c r="H886" s="19" t="s">
        <v>27</v>
      </c>
      <c r="I886" s="59" t="s">
        <v>1815</v>
      </c>
      <c r="J886" s="19" t="s">
        <v>28</v>
      </c>
      <c r="K886" s="21" t="s">
        <v>3834</v>
      </c>
      <c r="L886" s="60">
        <v>12000</v>
      </c>
    </row>
    <row r="887" spans="1:12" s="55" customFormat="1" ht="18" customHeight="1" x14ac:dyDescent="0.25">
      <c r="A887" s="14" t="s">
        <v>3621</v>
      </c>
      <c r="B887" s="58" t="s">
        <v>1812</v>
      </c>
      <c r="C887" s="56" t="s">
        <v>3837</v>
      </c>
      <c r="D887" s="96">
        <v>51.36</v>
      </c>
      <c r="E887" s="95">
        <v>0.06</v>
      </c>
      <c r="F887" s="137">
        <f t="shared" ref="F887:F888" si="76">SUM(D887+E887)*1.2 + 50</f>
        <v>111.70400000000001</v>
      </c>
      <c r="G887" s="18" t="s">
        <v>3838</v>
      </c>
      <c r="H887" s="19" t="s">
        <v>31</v>
      </c>
      <c r="I887" s="61" t="s">
        <v>1815</v>
      </c>
      <c r="J887" s="19" t="s">
        <v>32</v>
      </c>
      <c r="K887" s="21" t="s">
        <v>3834</v>
      </c>
      <c r="L887" s="60">
        <v>12000</v>
      </c>
    </row>
    <row r="888" spans="1:12" s="55" customFormat="1" ht="18" customHeight="1" x14ac:dyDescent="0.25">
      <c r="A888" s="14" t="s">
        <v>3621</v>
      </c>
      <c r="B888" s="58" t="s">
        <v>1812</v>
      </c>
      <c r="C888" s="56" t="s">
        <v>3839</v>
      </c>
      <c r="D888" s="96">
        <v>51.36</v>
      </c>
      <c r="E888" s="95">
        <v>0.06</v>
      </c>
      <c r="F888" s="137">
        <f t="shared" si="76"/>
        <v>111.70400000000001</v>
      </c>
      <c r="G888" s="18" t="s">
        <v>3840</v>
      </c>
      <c r="H888" s="19" t="s">
        <v>36</v>
      </c>
      <c r="I888" s="62" t="s">
        <v>1815</v>
      </c>
      <c r="J888" s="19" t="s">
        <v>37</v>
      </c>
      <c r="K888" s="21" t="s">
        <v>3834</v>
      </c>
      <c r="L888" s="60">
        <v>12000</v>
      </c>
    </row>
    <row r="889" spans="1:12" s="55" customFormat="1" ht="18" customHeight="1" x14ac:dyDescent="0.25">
      <c r="A889" s="14" t="s">
        <v>3621</v>
      </c>
      <c r="B889" s="58" t="s">
        <v>1812</v>
      </c>
      <c r="C889" s="56" t="s">
        <v>3841</v>
      </c>
      <c r="D889" s="96">
        <v>39.06</v>
      </c>
      <c r="E889" s="95">
        <v>0.06</v>
      </c>
      <c r="F889" s="137">
        <f>SUM(D889+E889)*1.2 + 35</f>
        <v>81.944000000000003</v>
      </c>
      <c r="G889" s="18" t="s">
        <v>3842</v>
      </c>
      <c r="H889" s="19" t="s">
        <v>21</v>
      </c>
      <c r="I889" s="63" t="s">
        <v>1815</v>
      </c>
      <c r="J889" s="19" t="s">
        <v>23</v>
      </c>
      <c r="K889" s="21" t="s">
        <v>3843</v>
      </c>
      <c r="L889" s="60">
        <v>30000</v>
      </c>
    </row>
    <row r="890" spans="1:12" s="55" customFormat="1" ht="18" customHeight="1" x14ac:dyDescent="0.25">
      <c r="A890" s="14" t="s">
        <v>3621</v>
      </c>
      <c r="B890" s="58" t="s">
        <v>1812</v>
      </c>
      <c r="C890" s="56" t="s">
        <v>3844</v>
      </c>
      <c r="D890" s="96">
        <v>39.120000000000005</v>
      </c>
      <c r="E890" s="95">
        <v>0.06</v>
      </c>
      <c r="F890" s="137">
        <f t="shared" ref="F890:F893" si="77">SUM(D890+E890)*1.2 + 35</f>
        <v>82.016000000000005</v>
      </c>
      <c r="G890" s="18" t="s">
        <v>3845</v>
      </c>
      <c r="H890" s="19" t="s">
        <v>21</v>
      </c>
      <c r="I890" s="63" t="s">
        <v>1815</v>
      </c>
      <c r="J890" s="19" t="s">
        <v>23</v>
      </c>
      <c r="K890" s="21" t="s">
        <v>3819</v>
      </c>
      <c r="L890" s="64" t="s">
        <v>18</v>
      </c>
    </row>
    <row r="891" spans="1:12" s="55" customFormat="1" ht="18" customHeight="1" x14ac:dyDescent="0.25">
      <c r="A891" s="14" t="s">
        <v>3621</v>
      </c>
      <c r="B891" s="58" t="s">
        <v>1812</v>
      </c>
      <c r="C891" s="56" t="s">
        <v>3846</v>
      </c>
      <c r="D891" s="96">
        <v>40.92</v>
      </c>
      <c r="E891" s="95">
        <v>0.06</v>
      </c>
      <c r="F891" s="137">
        <f t="shared" si="77"/>
        <v>84.176000000000002</v>
      </c>
      <c r="G891" s="18" t="s">
        <v>3845</v>
      </c>
      <c r="H891" s="19" t="s">
        <v>27</v>
      </c>
      <c r="I891" s="59" t="s">
        <v>1815</v>
      </c>
      <c r="J891" s="19" t="s">
        <v>28</v>
      </c>
      <c r="K891" s="21" t="s">
        <v>3819</v>
      </c>
      <c r="L891" s="64" t="s">
        <v>18</v>
      </c>
    </row>
    <row r="892" spans="1:12" s="55" customFormat="1" ht="18" customHeight="1" x14ac:dyDescent="0.25">
      <c r="A892" s="14" t="s">
        <v>3621</v>
      </c>
      <c r="B892" s="58" t="s">
        <v>1812</v>
      </c>
      <c r="C892" s="56" t="s">
        <v>3847</v>
      </c>
      <c r="D892" s="96">
        <v>45.36</v>
      </c>
      <c r="E892" s="95">
        <v>0.06</v>
      </c>
      <c r="F892" s="137">
        <f t="shared" si="77"/>
        <v>89.503999999999991</v>
      </c>
      <c r="G892" s="18" t="s">
        <v>3845</v>
      </c>
      <c r="H892" s="19" t="s">
        <v>31</v>
      </c>
      <c r="I892" s="61" t="s">
        <v>1815</v>
      </c>
      <c r="J892" s="19" t="s">
        <v>32</v>
      </c>
      <c r="K892" s="21" t="s">
        <v>3819</v>
      </c>
      <c r="L892" s="64" t="s">
        <v>18</v>
      </c>
    </row>
    <row r="893" spans="1:12" s="55" customFormat="1" ht="18" customHeight="1" x14ac:dyDescent="0.25">
      <c r="A893" s="14" t="s">
        <v>3621</v>
      </c>
      <c r="B893" s="58" t="s">
        <v>1812</v>
      </c>
      <c r="C893" s="56" t="s">
        <v>3848</v>
      </c>
      <c r="D893" s="96">
        <v>45.36</v>
      </c>
      <c r="E893" s="95">
        <v>0.06</v>
      </c>
      <c r="F893" s="137">
        <f t="shared" si="77"/>
        <v>89.503999999999991</v>
      </c>
      <c r="G893" s="18" t="s">
        <v>3845</v>
      </c>
      <c r="H893" s="19" t="s">
        <v>36</v>
      </c>
      <c r="I893" s="62" t="s">
        <v>1815</v>
      </c>
      <c r="J893" s="19" t="s">
        <v>37</v>
      </c>
      <c r="K893" s="21" t="s">
        <v>3819</v>
      </c>
      <c r="L893" s="64" t="s">
        <v>18</v>
      </c>
    </row>
    <row r="894" spans="1:12" s="112" customFormat="1" ht="18" customHeight="1" x14ac:dyDescent="0.25">
      <c r="A894" s="104" t="s">
        <v>3621</v>
      </c>
      <c r="B894" s="105" t="s">
        <v>1812</v>
      </c>
      <c r="C894" s="106" t="s">
        <v>3849</v>
      </c>
      <c r="D894" s="96">
        <v>38.76</v>
      </c>
      <c r="E894" s="95">
        <v>0.06</v>
      </c>
      <c r="F894" s="137">
        <f>SUM(D894+E894)*1.2 + 35</f>
        <v>81.584000000000003</v>
      </c>
      <c r="G894" s="107" t="s">
        <v>3850</v>
      </c>
      <c r="H894" s="108" t="s">
        <v>21</v>
      </c>
      <c r="I894" s="109" t="s">
        <v>1815</v>
      </c>
      <c r="J894" s="108" t="s">
        <v>23</v>
      </c>
      <c r="K894" s="110" t="s">
        <v>3851</v>
      </c>
      <c r="L894" s="111">
        <v>25000</v>
      </c>
    </row>
    <row r="895" spans="1:12" s="55" customFormat="1" ht="18" customHeight="1" x14ac:dyDescent="0.25">
      <c r="A895" s="14" t="s">
        <v>3621</v>
      </c>
      <c r="B895" s="58" t="s">
        <v>1812</v>
      </c>
      <c r="C895" s="56" t="s">
        <v>3852</v>
      </c>
      <c r="D895" s="96">
        <v>26.16</v>
      </c>
      <c r="E895" s="95">
        <v>0.06</v>
      </c>
      <c r="F895" s="137">
        <f>SUM(D895+E895)*1.2 + 22</f>
        <v>53.463999999999999</v>
      </c>
      <c r="G895" s="18" t="s">
        <v>3853</v>
      </c>
      <c r="H895" s="19" t="s">
        <v>27</v>
      </c>
      <c r="I895" s="59" t="s">
        <v>1815</v>
      </c>
      <c r="J895" s="19" t="s">
        <v>28</v>
      </c>
      <c r="K895" s="21" t="s">
        <v>3851</v>
      </c>
      <c r="L895" s="60">
        <v>18000</v>
      </c>
    </row>
    <row r="896" spans="1:12" s="55" customFormat="1" ht="18" customHeight="1" x14ac:dyDescent="0.25">
      <c r="A896" s="14" t="s">
        <v>3621</v>
      </c>
      <c r="B896" s="58" t="s">
        <v>1812</v>
      </c>
      <c r="C896" s="56" t="s">
        <v>3854</v>
      </c>
      <c r="D896" s="96">
        <v>26.16</v>
      </c>
      <c r="E896" s="95">
        <v>0.06</v>
      </c>
      <c r="F896" s="137">
        <f t="shared" ref="F896:F897" si="78">SUM(D896+E896)*1.2 + 22</f>
        <v>53.463999999999999</v>
      </c>
      <c r="G896" s="18" t="s">
        <v>3855</v>
      </c>
      <c r="H896" s="19" t="s">
        <v>31</v>
      </c>
      <c r="I896" s="61" t="s">
        <v>1815</v>
      </c>
      <c r="J896" s="19" t="s">
        <v>32</v>
      </c>
      <c r="K896" s="21" t="s">
        <v>3851</v>
      </c>
      <c r="L896" s="60">
        <v>18000</v>
      </c>
    </row>
    <row r="897" spans="1:12" s="55" customFormat="1" ht="18" customHeight="1" x14ac:dyDescent="0.25">
      <c r="A897" s="14" t="s">
        <v>3621</v>
      </c>
      <c r="B897" s="58" t="s">
        <v>1812</v>
      </c>
      <c r="C897" s="56" t="s">
        <v>3856</v>
      </c>
      <c r="D897" s="96">
        <v>26.16</v>
      </c>
      <c r="E897" s="95">
        <v>0.06</v>
      </c>
      <c r="F897" s="137">
        <f t="shared" si="78"/>
        <v>53.463999999999999</v>
      </c>
      <c r="G897" s="18" t="s">
        <v>3857</v>
      </c>
      <c r="H897" s="19" t="s">
        <v>36</v>
      </c>
      <c r="I897" s="62" t="s">
        <v>1815</v>
      </c>
      <c r="J897" s="19" t="s">
        <v>37</v>
      </c>
      <c r="K897" s="21" t="s">
        <v>3851</v>
      </c>
      <c r="L897" s="60">
        <v>18000</v>
      </c>
    </row>
    <row r="898" spans="1:12" s="55" customFormat="1" ht="18" customHeight="1" x14ac:dyDescent="0.25">
      <c r="A898" s="14" t="s">
        <v>3621</v>
      </c>
      <c r="B898" s="58" t="s">
        <v>1812</v>
      </c>
      <c r="C898" s="56" t="s">
        <v>3858</v>
      </c>
      <c r="D898" s="96">
        <v>32.06</v>
      </c>
      <c r="E898" s="95">
        <v>0.06</v>
      </c>
      <c r="F898" s="137">
        <f>SUM(D898+E898)*1.2 + 30</f>
        <v>68.544000000000011</v>
      </c>
      <c r="G898" s="18" t="s">
        <v>3859</v>
      </c>
      <c r="H898" s="19" t="s">
        <v>21</v>
      </c>
      <c r="I898" s="63" t="s">
        <v>1815</v>
      </c>
      <c r="J898" s="19" t="s">
        <v>23</v>
      </c>
      <c r="K898" s="21" t="s">
        <v>3860</v>
      </c>
      <c r="L898" s="60">
        <v>20000</v>
      </c>
    </row>
    <row r="899" spans="1:12" s="55" customFormat="1" ht="18" customHeight="1" x14ac:dyDescent="0.25">
      <c r="A899" s="14" t="s">
        <v>3621</v>
      </c>
      <c r="B899" s="58" t="s">
        <v>1812</v>
      </c>
      <c r="C899" s="56" t="s">
        <v>3861</v>
      </c>
      <c r="D899" s="96">
        <v>34.06</v>
      </c>
      <c r="E899" s="95">
        <v>0.06</v>
      </c>
      <c r="F899" s="137">
        <f t="shared" ref="F899:F905" si="79">SUM(D899+E899)*1.2 + 30</f>
        <v>70.944000000000003</v>
      </c>
      <c r="G899" s="18" t="s">
        <v>3859</v>
      </c>
      <c r="H899" s="19" t="s">
        <v>27</v>
      </c>
      <c r="I899" s="59" t="s">
        <v>1815</v>
      </c>
      <c r="J899" s="19" t="s">
        <v>28</v>
      </c>
      <c r="K899" s="21" t="s">
        <v>3860</v>
      </c>
      <c r="L899" s="60">
        <v>12000</v>
      </c>
    </row>
    <row r="900" spans="1:12" s="55" customFormat="1" ht="18" customHeight="1" x14ac:dyDescent="0.25">
      <c r="A900" s="14" t="s">
        <v>3621</v>
      </c>
      <c r="B900" s="58" t="s">
        <v>1812</v>
      </c>
      <c r="C900" s="56" t="s">
        <v>3862</v>
      </c>
      <c r="D900" s="96">
        <v>30.66</v>
      </c>
      <c r="E900" s="95">
        <v>0.06</v>
      </c>
      <c r="F900" s="137">
        <f t="shared" si="79"/>
        <v>66.864000000000004</v>
      </c>
      <c r="G900" s="18" t="s">
        <v>3859</v>
      </c>
      <c r="H900" s="19" t="s">
        <v>31</v>
      </c>
      <c r="I900" s="61" t="s">
        <v>1815</v>
      </c>
      <c r="J900" s="19" t="s">
        <v>32</v>
      </c>
      <c r="K900" s="21" t="s">
        <v>3860</v>
      </c>
      <c r="L900" s="60">
        <v>12000</v>
      </c>
    </row>
    <row r="901" spans="1:12" s="55" customFormat="1" ht="18" customHeight="1" x14ac:dyDescent="0.25">
      <c r="A901" s="14" t="s">
        <v>3621</v>
      </c>
      <c r="B901" s="58" t="s">
        <v>1812</v>
      </c>
      <c r="C901" s="56" t="s">
        <v>3863</v>
      </c>
      <c r="D901" s="96">
        <v>30.66</v>
      </c>
      <c r="E901" s="95">
        <v>0.06</v>
      </c>
      <c r="F901" s="137">
        <f t="shared" si="79"/>
        <v>66.864000000000004</v>
      </c>
      <c r="G901" s="18" t="s">
        <v>3859</v>
      </c>
      <c r="H901" s="19" t="s">
        <v>36</v>
      </c>
      <c r="I901" s="62" t="s">
        <v>1815</v>
      </c>
      <c r="J901" s="19" t="s">
        <v>37</v>
      </c>
      <c r="K901" s="21" t="s">
        <v>3860</v>
      </c>
      <c r="L901" s="60">
        <v>12000</v>
      </c>
    </row>
    <row r="902" spans="1:12" s="55" customFormat="1" ht="18" customHeight="1" x14ac:dyDescent="0.25">
      <c r="A902" s="14" t="s">
        <v>3621</v>
      </c>
      <c r="B902" s="58" t="s">
        <v>1812</v>
      </c>
      <c r="C902" s="56" t="s">
        <v>3864</v>
      </c>
      <c r="D902" s="96">
        <v>31.02</v>
      </c>
      <c r="E902" s="95">
        <v>0.06</v>
      </c>
      <c r="F902" s="137">
        <f t="shared" si="79"/>
        <v>67.295999999999992</v>
      </c>
      <c r="G902" s="18" t="s">
        <v>3865</v>
      </c>
      <c r="H902" s="19" t="s">
        <v>21</v>
      </c>
      <c r="I902" s="63" t="s">
        <v>1815</v>
      </c>
      <c r="J902" s="19" t="s">
        <v>23</v>
      </c>
      <c r="K902" s="21" t="s">
        <v>3819</v>
      </c>
      <c r="L902" s="60">
        <v>20000</v>
      </c>
    </row>
    <row r="903" spans="1:12" s="55" customFormat="1" ht="18" customHeight="1" x14ac:dyDescent="0.25">
      <c r="A903" s="14" t="s">
        <v>3621</v>
      </c>
      <c r="B903" s="58" t="s">
        <v>1812</v>
      </c>
      <c r="C903" s="56" t="s">
        <v>3866</v>
      </c>
      <c r="D903" s="96">
        <v>29.4</v>
      </c>
      <c r="E903" s="95">
        <v>0.06</v>
      </c>
      <c r="F903" s="137">
        <f t="shared" si="79"/>
        <v>65.352000000000004</v>
      </c>
      <c r="G903" s="18" t="s">
        <v>3865</v>
      </c>
      <c r="H903" s="19" t="s">
        <v>27</v>
      </c>
      <c r="I903" s="59" t="s">
        <v>1815</v>
      </c>
      <c r="J903" s="19" t="s">
        <v>28</v>
      </c>
      <c r="K903" s="21" t="s">
        <v>3819</v>
      </c>
      <c r="L903" s="60">
        <v>12000</v>
      </c>
    </row>
    <row r="904" spans="1:12" s="55" customFormat="1" ht="18" customHeight="1" x14ac:dyDescent="0.25">
      <c r="A904" s="14" t="s">
        <v>3621</v>
      </c>
      <c r="B904" s="58" t="s">
        <v>1812</v>
      </c>
      <c r="C904" s="56" t="s">
        <v>3867</v>
      </c>
      <c r="D904" s="96">
        <v>29.4</v>
      </c>
      <c r="E904" s="95">
        <v>0.06</v>
      </c>
      <c r="F904" s="137">
        <f t="shared" si="79"/>
        <v>65.352000000000004</v>
      </c>
      <c r="G904" s="18" t="s">
        <v>3865</v>
      </c>
      <c r="H904" s="19" t="s">
        <v>31</v>
      </c>
      <c r="I904" s="61" t="s">
        <v>1815</v>
      </c>
      <c r="J904" s="19" t="s">
        <v>32</v>
      </c>
      <c r="K904" s="21" t="s">
        <v>3819</v>
      </c>
      <c r="L904" s="60">
        <v>12000</v>
      </c>
    </row>
    <row r="905" spans="1:12" s="55" customFormat="1" ht="18" customHeight="1" x14ac:dyDescent="0.25">
      <c r="A905" s="14" t="s">
        <v>3621</v>
      </c>
      <c r="B905" s="58" t="s">
        <v>1812</v>
      </c>
      <c r="C905" s="56" t="s">
        <v>3868</v>
      </c>
      <c r="D905" s="96">
        <v>29.4</v>
      </c>
      <c r="E905" s="95">
        <v>0.06</v>
      </c>
      <c r="F905" s="137">
        <f t="shared" si="79"/>
        <v>65.352000000000004</v>
      </c>
      <c r="G905" s="18" t="s">
        <v>3865</v>
      </c>
      <c r="H905" s="19" t="s">
        <v>36</v>
      </c>
      <c r="I905" s="62" t="s">
        <v>1815</v>
      </c>
      <c r="J905" s="19" t="s">
        <v>37</v>
      </c>
      <c r="K905" s="21" t="s">
        <v>3819</v>
      </c>
      <c r="L905" s="60">
        <v>12000</v>
      </c>
    </row>
    <row r="906" spans="1:12" s="55" customFormat="1" ht="18" customHeight="1" x14ac:dyDescent="0.25">
      <c r="A906" s="14" t="s">
        <v>3621</v>
      </c>
      <c r="B906" s="58" t="s">
        <v>1812</v>
      </c>
      <c r="C906" s="56" t="s">
        <v>3869</v>
      </c>
      <c r="D906" s="96">
        <v>58.56</v>
      </c>
      <c r="E906" s="95">
        <v>0.06</v>
      </c>
      <c r="F906" s="137">
        <f>SUM(D906+E906)*1.2 + 55</f>
        <v>125.34400000000001</v>
      </c>
      <c r="G906" s="18" t="s">
        <v>3870</v>
      </c>
      <c r="H906" s="19" t="s">
        <v>21</v>
      </c>
      <c r="I906" s="63" t="s">
        <v>1815</v>
      </c>
      <c r="J906" s="19" t="s">
        <v>23</v>
      </c>
      <c r="K906" s="21" t="s">
        <v>3871</v>
      </c>
      <c r="L906" s="60">
        <v>25000</v>
      </c>
    </row>
    <row r="907" spans="1:12" s="55" customFormat="1" ht="18" customHeight="1" x14ac:dyDescent="0.25">
      <c r="A907" s="14" t="s">
        <v>3621</v>
      </c>
      <c r="B907" s="58" t="s">
        <v>1812</v>
      </c>
      <c r="C907" s="56" t="s">
        <v>3872</v>
      </c>
      <c r="D907" s="96">
        <v>29.06</v>
      </c>
      <c r="E907" s="95">
        <v>0.06</v>
      </c>
      <c r="F907" s="137">
        <f>SUM(D907+E907)*1.2 + 25</f>
        <v>59.943999999999996</v>
      </c>
      <c r="G907" s="18" t="s">
        <v>3873</v>
      </c>
      <c r="H907" s="19" t="s">
        <v>21</v>
      </c>
      <c r="I907" s="63" t="s">
        <v>1815</v>
      </c>
      <c r="J907" s="19" t="s">
        <v>23</v>
      </c>
      <c r="K907" s="21" t="s">
        <v>3874</v>
      </c>
      <c r="L907" s="60">
        <v>12000</v>
      </c>
    </row>
    <row r="908" spans="1:12" s="55" customFormat="1" ht="18" customHeight="1" x14ac:dyDescent="0.25">
      <c r="A908" s="14" t="s">
        <v>3621</v>
      </c>
      <c r="B908" s="58" t="s">
        <v>1812</v>
      </c>
      <c r="C908" s="56" t="s">
        <v>3875</v>
      </c>
      <c r="D908" s="96">
        <v>21.66</v>
      </c>
      <c r="E908" s="95">
        <v>0.06</v>
      </c>
      <c r="F908" s="137">
        <f t="shared" ref="F908:F962" si="80">SUM(D908+E908)*1.2 + 20</f>
        <v>46.063999999999993</v>
      </c>
      <c r="G908" s="18" t="s">
        <v>3876</v>
      </c>
      <c r="H908" s="19" t="s">
        <v>27</v>
      </c>
      <c r="I908" s="59" t="s">
        <v>1815</v>
      </c>
      <c r="J908" s="19" t="s">
        <v>28</v>
      </c>
      <c r="K908" s="21" t="s">
        <v>3874</v>
      </c>
      <c r="L908" s="60">
        <v>6000</v>
      </c>
    </row>
    <row r="909" spans="1:12" s="55" customFormat="1" ht="18" customHeight="1" x14ac:dyDescent="0.25">
      <c r="A909" s="14" t="s">
        <v>3621</v>
      </c>
      <c r="B909" s="58" t="s">
        <v>1812</v>
      </c>
      <c r="C909" s="56" t="s">
        <v>3877</v>
      </c>
      <c r="D909" s="96">
        <v>21.66</v>
      </c>
      <c r="E909" s="95">
        <v>0.06</v>
      </c>
      <c r="F909" s="137">
        <f t="shared" si="80"/>
        <v>46.063999999999993</v>
      </c>
      <c r="G909" s="18" t="s">
        <v>3878</v>
      </c>
      <c r="H909" s="19" t="s">
        <v>31</v>
      </c>
      <c r="I909" s="61" t="s">
        <v>1815</v>
      </c>
      <c r="J909" s="19" t="s">
        <v>32</v>
      </c>
      <c r="K909" s="21" t="s">
        <v>3874</v>
      </c>
      <c r="L909" s="60">
        <v>6000</v>
      </c>
    </row>
    <row r="910" spans="1:12" s="55" customFormat="1" ht="18" customHeight="1" x14ac:dyDescent="0.25">
      <c r="A910" s="14" t="s">
        <v>3621</v>
      </c>
      <c r="B910" s="58" t="s">
        <v>1812</v>
      </c>
      <c r="C910" s="56" t="s">
        <v>3879</v>
      </c>
      <c r="D910" s="96">
        <v>21.66</v>
      </c>
      <c r="E910" s="95">
        <v>0.06</v>
      </c>
      <c r="F910" s="137">
        <f t="shared" si="80"/>
        <v>46.063999999999993</v>
      </c>
      <c r="G910" s="18" t="s">
        <v>3880</v>
      </c>
      <c r="H910" s="19" t="s">
        <v>36</v>
      </c>
      <c r="I910" s="62" t="s">
        <v>1815</v>
      </c>
      <c r="J910" s="19" t="s">
        <v>37</v>
      </c>
      <c r="K910" s="21" t="s">
        <v>3874</v>
      </c>
      <c r="L910" s="60">
        <v>6000</v>
      </c>
    </row>
    <row r="911" spans="1:12" s="55" customFormat="1" ht="18" customHeight="1" x14ac:dyDescent="0.25">
      <c r="A911" s="14" t="s">
        <v>3621</v>
      </c>
      <c r="B911" s="58" t="s">
        <v>1812</v>
      </c>
      <c r="C911" s="56" t="s">
        <v>3640</v>
      </c>
      <c r="D911" s="96">
        <v>17.16</v>
      </c>
      <c r="E911" s="95">
        <v>0.06</v>
      </c>
      <c r="F911" s="137">
        <f t="shared" si="80"/>
        <v>40.664000000000001</v>
      </c>
      <c r="G911" s="18" t="s">
        <v>3881</v>
      </c>
      <c r="H911" s="19" t="s">
        <v>21</v>
      </c>
      <c r="I911" s="63" t="s">
        <v>1815</v>
      </c>
      <c r="J911" s="19" t="s">
        <v>23</v>
      </c>
      <c r="K911" s="21" t="s">
        <v>3642</v>
      </c>
      <c r="L911" s="60">
        <v>7200</v>
      </c>
    </row>
    <row r="912" spans="1:12" s="55" customFormat="1" ht="18" customHeight="1" x14ac:dyDescent="0.25">
      <c r="A912" s="14" t="s">
        <v>3621</v>
      </c>
      <c r="B912" s="58" t="s">
        <v>1812</v>
      </c>
      <c r="C912" s="56" t="s">
        <v>3882</v>
      </c>
      <c r="D912" s="96">
        <v>35.160000000000004</v>
      </c>
      <c r="E912" s="95">
        <v>0.06</v>
      </c>
      <c r="F912" s="137">
        <f>SUM(D912+E912)*1.2 + 30</f>
        <v>72.26400000000001</v>
      </c>
      <c r="G912" s="18" t="s">
        <v>3883</v>
      </c>
      <c r="H912" s="19" t="s">
        <v>21</v>
      </c>
      <c r="I912" s="63" t="s">
        <v>1815</v>
      </c>
      <c r="J912" s="19" t="s">
        <v>23</v>
      </c>
      <c r="K912" s="21" t="s">
        <v>3884</v>
      </c>
      <c r="L912" s="60">
        <v>15500</v>
      </c>
    </row>
    <row r="913" spans="1:12" s="55" customFormat="1" ht="18" customHeight="1" x14ac:dyDescent="0.25">
      <c r="A913" s="14" t="s">
        <v>3621</v>
      </c>
      <c r="B913" s="58" t="s">
        <v>1812</v>
      </c>
      <c r="C913" s="56" t="s">
        <v>3885</v>
      </c>
      <c r="D913" s="96">
        <v>8.9700000000000006</v>
      </c>
      <c r="E913" s="95">
        <v>0.06</v>
      </c>
      <c r="F913" s="137">
        <f t="shared" si="80"/>
        <v>30.835999999999999</v>
      </c>
      <c r="G913" s="18" t="s">
        <v>3886</v>
      </c>
      <c r="H913" s="19" t="s">
        <v>21</v>
      </c>
      <c r="I913" s="63" t="s">
        <v>1815</v>
      </c>
      <c r="J913" s="19" t="s">
        <v>23</v>
      </c>
      <c r="K913" s="21" t="s">
        <v>3887</v>
      </c>
      <c r="L913" s="60">
        <v>2600</v>
      </c>
    </row>
    <row r="914" spans="1:12" s="55" customFormat="1" ht="18" customHeight="1" x14ac:dyDescent="0.25">
      <c r="A914" s="14" t="s">
        <v>3621</v>
      </c>
      <c r="B914" s="58" t="s">
        <v>1812</v>
      </c>
      <c r="C914" s="56" t="s">
        <v>3888</v>
      </c>
      <c r="D914" s="96">
        <v>8.9700000000000006</v>
      </c>
      <c r="E914" s="95">
        <v>0.06</v>
      </c>
      <c r="F914" s="137">
        <f t="shared" si="80"/>
        <v>30.835999999999999</v>
      </c>
      <c r="G914" s="18" t="s">
        <v>3889</v>
      </c>
      <c r="H914" s="19" t="s">
        <v>27</v>
      </c>
      <c r="I914" s="59" t="s">
        <v>1815</v>
      </c>
      <c r="J914" s="19" t="s">
        <v>28</v>
      </c>
      <c r="K914" s="21" t="s">
        <v>3887</v>
      </c>
      <c r="L914" s="60">
        <v>2200</v>
      </c>
    </row>
    <row r="915" spans="1:12" s="55" customFormat="1" ht="18" customHeight="1" x14ac:dyDescent="0.25">
      <c r="A915" s="14" t="s">
        <v>3621</v>
      </c>
      <c r="B915" s="58" t="s">
        <v>1812</v>
      </c>
      <c r="C915" s="56" t="s">
        <v>3890</v>
      </c>
      <c r="D915" s="96">
        <v>8.9700000000000006</v>
      </c>
      <c r="E915" s="95">
        <v>0.06</v>
      </c>
      <c r="F915" s="137">
        <f t="shared" si="80"/>
        <v>30.835999999999999</v>
      </c>
      <c r="G915" s="18" t="s">
        <v>3891</v>
      </c>
      <c r="H915" s="19" t="s">
        <v>31</v>
      </c>
      <c r="I915" s="61" t="s">
        <v>1815</v>
      </c>
      <c r="J915" s="19" t="s">
        <v>32</v>
      </c>
      <c r="K915" s="21" t="s">
        <v>3887</v>
      </c>
      <c r="L915" s="60">
        <v>2200</v>
      </c>
    </row>
    <row r="916" spans="1:12" s="55" customFormat="1" ht="18" customHeight="1" x14ac:dyDescent="0.25">
      <c r="A916" s="14" t="s">
        <v>3621</v>
      </c>
      <c r="B916" s="58" t="s">
        <v>1812</v>
      </c>
      <c r="C916" s="56" t="s">
        <v>3892</v>
      </c>
      <c r="D916" s="96">
        <v>8.9700000000000006</v>
      </c>
      <c r="E916" s="95">
        <v>0.06</v>
      </c>
      <c r="F916" s="137">
        <f t="shared" si="80"/>
        <v>30.835999999999999</v>
      </c>
      <c r="G916" s="18" t="s">
        <v>3893</v>
      </c>
      <c r="H916" s="19" t="s">
        <v>36</v>
      </c>
      <c r="I916" s="62" t="s">
        <v>1815</v>
      </c>
      <c r="J916" s="19" t="s">
        <v>37</v>
      </c>
      <c r="K916" s="21" t="s">
        <v>3887</v>
      </c>
      <c r="L916" s="60">
        <v>2200</v>
      </c>
    </row>
    <row r="917" spans="1:12" s="55" customFormat="1" ht="18" customHeight="1" x14ac:dyDescent="0.25">
      <c r="A917" s="14" t="s">
        <v>3894</v>
      </c>
      <c r="B917" s="58" t="s">
        <v>1812</v>
      </c>
      <c r="C917" s="56" t="s">
        <v>3895</v>
      </c>
      <c r="D917" s="96">
        <v>17.299999999999997</v>
      </c>
      <c r="E917" s="95">
        <v>0.06</v>
      </c>
      <c r="F917" s="137">
        <f t="shared" si="80"/>
        <v>40.831999999999994</v>
      </c>
      <c r="G917" s="18">
        <v>44250724</v>
      </c>
      <c r="H917" s="19" t="s">
        <v>21</v>
      </c>
      <c r="I917" s="63" t="s">
        <v>1815</v>
      </c>
      <c r="J917" s="19" t="s">
        <v>23</v>
      </c>
      <c r="K917" s="21" t="s">
        <v>3896</v>
      </c>
      <c r="L917" s="60">
        <v>2500</v>
      </c>
    </row>
    <row r="918" spans="1:12" s="55" customFormat="1" ht="18" customHeight="1" x14ac:dyDescent="0.25">
      <c r="A918" s="14" t="s">
        <v>3894</v>
      </c>
      <c r="B918" s="58" t="s">
        <v>1812</v>
      </c>
      <c r="C918" s="56" t="s">
        <v>3897</v>
      </c>
      <c r="D918" s="96">
        <v>19.22</v>
      </c>
      <c r="E918" s="95">
        <v>0.06</v>
      </c>
      <c r="F918" s="137">
        <f t="shared" si="80"/>
        <v>43.135999999999996</v>
      </c>
      <c r="G918" s="18">
        <v>44250723</v>
      </c>
      <c r="H918" s="19" t="s">
        <v>27</v>
      </c>
      <c r="I918" s="59" t="s">
        <v>1815</v>
      </c>
      <c r="J918" s="19" t="s">
        <v>28</v>
      </c>
      <c r="K918" s="21" t="s">
        <v>3896</v>
      </c>
      <c r="L918" s="60">
        <v>2500</v>
      </c>
    </row>
    <row r="919" spans="1:12" s="55" customFormat="1" ht="18" customHeight="1" x14ac:dyDescent="0.25">
      <c r="A919" s="14" t="s">
        <v>3894</v>
      </c>
      <c r="B919" s="58" t="s">
        <v>1812</v>
      </c>
      <c r="C919" s="56" t="s">
        <v>3898</v>
      </c>
      <c r="D919" s="96">
        <v>19.22</v>
      </c>
      <c r="E919" s="95">
        <v>0.06</v>
      </c>
      <c r="F919" s="137">
        <f t="shared" si="80"/>
        <v>43.135999999999996</v>
      </c>
      <c r="G919" s="18">
        <v>44250722</v>
      </c>
      <c r="H919" s="19" t="s">
        <v>31</v>
      </c>
      <c r="I919" s="61" t="s">
        <v>1815</v>
      </c>
      <c r="J919" s="19" t="s">
        <v>32</v>
      </c>
      <c r="K919" s="21" t="s">
        <v>3896</v>
      </c>
      <c r="L919" s="60">
        <v>2500</v>
      </c>
    </row>
    <row r="920" spans="1:12" s="55" customFormat="1" ht="18" customHeight="1" x14ac:dyDescent="0.25">
      <c r="A920" s="14" t="s">
        <v>3894</v>
      </c>
      <c r="B920" s="58" t="s">
        <v>1812</v>
      </c>
      <c r="C920" s="56" t="s">
        <v>3899</v>
      </c>
      <c r="D920" s="96">
        <v>19.22</v>
      </c>
      <c r="E920" s="95">
        <v>0.06</v>
      </c>
      <c r="F920" s="137">
        <f t="shared" si="80"/>
        <v>43.135999999999996</v>
      </c>
      <c r="G920" s="18">
        <v>44250721</v>
      </c>
      <c r="H920" s="19" t="s">
        <v>36</v>
      </c>
      <c r="I920" s="62" t="s">
        <v>1815</v>
      </c>
      <c r="J920" s="19" t="s">
        <v>37</v>
      </c>
      <c r="K920" s="21" t="s">
        <v>3896</v>
      </c>
      <c r="L920" s="60">
        <v>2500</v>
      </c>
    </row>
    <row r="921" spans="1:12" s="55" customFormat="1" ht="18" customHeight="1" x14ac:dyDescent="0.25">
      <c r="A921" s="14" t="s">
        <v>3894</v>
      </c>
      <c r="B921" s="58" t="s">
        <v>1812</v>
      </c>
      <c r="C921" s="56" t="s">
        <v>3900</v>
      </c>
      <c r="D921" s="96">
        <v>34.760000000000005</v>
      </c>
      <c r="E921" s="95">
        <v>0.06</v>
      </c>
      <c r="F921" s="137">
        <f>SUM(D921+E921)*1.2 + 30</f>
        <v>71.784000000000006</v>
      </c>
      <c r="G921" s="18">
        <v>9004391</v>
      </c>
      <c r="H921" s="19" t="s">
        <v>21</v>
      </c>
      <c r="I921" s="63" t="s">
        <v>1815</v>
      </c>
      <c r="J921" s="19" t="s">
        <v>23</v>
      </c>
      <c r="K921" s="21" t="s">
        <v>3901</v>
      </c>
      <c r="L921" s="60">
        <v>4000</v>
      </c>
    </row>
    <row r="922" spans="1:12" s="55" customFormat="1" ht="18" customHeight="1" x14ac:dyDescent="0.25">
      <c r="A922" s="14" t="s">
        <v>3894</v>
      </c>
      <c r="B922" s="58" t="s">
        <v>1812</v>
      </c>
      <c r="C922" s="56" t="s">
        <v>3902</v>
      </c>
      <c r="D922" s="96">
        <v>34.260000000000005</v>
      </c>
      <c r="E922" s="95">
        <v>0.06</v>
      </c>
      <c r="F922" s="137">
        <f>SUM(D922+E922)*1.2 + 30</f>
        <v>71.183999999999997</v>
      </c>
      <c r="G922" s="18">
        <v>1240001</v>
      </c>
      <c r="H922" s="19" t="s">
        <v>21</v>
      </c>
      <c r="I922" s="63" t="s">
        <v>1815</v>
      </c>
      <c r="J922" s="19" t="s">
        <v>23</v>
      </c>
      <c r="K922" s="21" t="s">
        <v>3903</v>
      </c>
      <c r="L922" s="60">
        <v>5000</v>
      </c>
    </row>
    <row r="923" spans="1:12" s="55" customFormat="1" ht="18" customHeight="1" x14ac:dyDescent="0.25">
      <c r="A923" s="14" t="s">
        <v>3894</v>
      </c>
      <c r="B923" s="58" t="s">
        <v>1812</v>
      </c>
      <c r="C923" s="56" t="s">
        <v>3904</v>
      </c>
      <c r="D923" s="96">
        <v>4.7399999999999993</v>
      </c>
      <c r="E923" s="95">
        <v>0.06</v>
      </c>
      <c r="F923" s="137">
        <f t="shared" si="80"/>
        <v>25.759999999999998</v>
      </c>
      <c r="G923" s="18">
        <v>44973536</v>
      </c>
      <c r="H923" s="19" t="s">
        <v>21</v>
      </c>
      <c r="I923" s="63" t="s">
        <v>1815</v>
      </c>
      <c r="J923" s="19" t="s">
        <v>23</v>
      </c>
      <c r="K923" s="21" t="s">
        <v>3905</v>
      </c>
      <c r="L923" s="60">
        <v>2200</v>
      </c>
    </row>
    <row r="924" spans="1:12" s="55" customFormat="1" ht="18" customHeight="1" x14ac:dyDescent="0.25">
      <c r="A924" s="14" t="s">
        <v>3894</v>
      </c>
      <c r="B924" s="58" t="s">
        <v>1812</v>
      </c>
      <c r="C924" s="56" t="s">
        <v>3906</v>
      </c>
      <c r="D924" s="96">
        <v>3.93</v>
      </c>
      <c r="E924" s="95">
        <v>0.06</v>
      </c>
      <c r="F924" s="137">
        <f t="shared" si="80"/>
        <v>24.788</v>
      </c>
      <c r="G924" s="18">
        <v>44973535</v>
      </c>
      <c r="H924" s="19" t="s">
        <v>27</v>
      </c>
      <c r="I924" s="59" t="s">
        <v>1815</v>
      </c>
      <c r="J924" s="19" t="s">
        <v>28</v>
      </c>
      <c r="K924" s="21" t="s">
        <v>3905</v>
      </c>
      <c r="L924" s="60">
        <v>1500</v>
      </c>
    </row>
    <row r="925" spans="1:12" s="55" customFormat="1" ht="18" customHeight="1" x14ac:dyDescent="0.25">
      <c r="A925" s="14" t="s">
        <v>3894</v>
      </c>
      <c r="B925" s="58" t="s">
        <v>1812</v>
      </c>
      <c r="C925" s="56" t="s">
        <v>3907</v>
      </c>
      <c r="D925" s="96">
        <v>3.93</v>
      </c>
      <c r="E925" s="95">
        <v>0.06</v>
      </c>
      <c r="F925" s="137">
        <f t="shared" si="80"/>
        <v>24.788</v>
      </c>
      <c r="G925" s="18">
        <v>44973534</v>
      </c>
      <c r="H925" s="19" t="s">
        <v>31</v>
      </c>
      <c r="I925" s="61" t="s">
        <v>1815</v>
      </c>
      <c r="J925" s="19" t="s">
        <v>32</v>
      </c>
      <c r="K925" s="21" t="s">
        <v>3905</v>
      </c>
      <c r="L925" s="60">
        <v>1500</v>
      </c>
    </row>
    <row r="926" spans="1:12" s="55" customFormat="1" ht="18" customHeight="1" x14ac:dyDescent="0.25">
      <c r="A926" s="14" t="s">
        <v>3894</v>
      </c>
      <c r="B926" s="58" t="s">
        <v>1812</v>
      </c>
      <c r="C926" s="56" t="s">
        <v>3908</v>
      </c>
      <c r="D926" s="96">
        <v>3.93</v>
      </c>
      <c r="E926" s="95">
        <v>0.06</v>
      </c>
      <c r="F926" s="137">
        <f t="shared" si="80"/>
        <v>24.788</v>
      </c>
      <c r="G926" s="18">
        <v>44973533</v>
      </c>
      <c r="H926" s="19" t="s">
        <v>36</v>
      </c>
      <c r="I926" s="62" t="s">
        <v>1815</v>
      </c>
      <c r="J926" s="19" t="s">
        <v>37</v>
      </c>
      <c r="K926" s="21" t="s">
        <v>3905</v>
      </c>
      <c r="L926" s="60">
        <v>1500</v>
      </c>
    </row>
    <row r="927" spans="1:12" s="55" customFormat="1" ht="18" customHeight="1" x14ac:dyDescent="0.25">
      <c r="A927" s="14" t="s">
        <v>3894</v>
      </c>
      <c r="B927" s="58" t="s">
        <v>1812</v>
      </c>
      <c r="C927" s="56" t="s">
        <v>3909</v>
      </c>
      <c r="D927" s="96">
        <v>4.7399999999999993</v>
      </c>
      <c r="E927" s="95">
        <v>0.06</v>
      </c>
      <c r="F927" s="137">
        <f t="shared" si="80"/>
        <v>25.759999999999998</v>
      </c>
      <c r="G927" s="18">
        <v>44469803</v>
      </c>
      <c r="H927" s="19" t="s">
        <v>21</v>
      </c>
      <c r="I927" s="63" t="s">
        <v>1815</v>
      </c>
      <c r="J927" s="19" t="s">
        <v>23</v>
      </c>
      <c r="K927" s="21" t="s">
        <v>3910</v>
      </c>
      <c r="L927" s="60">
        <v>3500</v>
      </c>
    </row>
    <row r="928" spans="1:12" s="55" customFormat="1" ht="18" customHeight="1" x14ac:dyDescent="0.25">
      <c r="A928" s="14" t="s">
        <v>3894</v>
      </c>
      <c r="B928" s="58" t="s">
        <v>1812</v>
      </c>
      <c r="C928" s="56" t="s">
        <v>3911</v>
      </c>
      <c r="D928" s="96">
        <v>3.93</v>
      </c>
      <c r="E928" s="95">
        <v>0.06</v>
      </c>
      <c r="F928" s="137">
        <f t="shared" si="80"/>
        <v>24.788</v>
      </c>
      <c r="G928" s="18">
        <v>44469706</v>
      </c>
      <c r="H928" s="19" t="s">
        <v>27</v>
      </c>
      <c r="I928" s="59" t="s">
        <v>1815</v>
      </c>
      <c r="J928" s="19" t="s">
        <v>28</v>
      </c>
      <c r="K928" s="21" t="s">
        <v>3910</v>
      </c>
      <c r="L928" s="60">
        <v>2000</v>
      </c>
    </row>
    <row r="929" spans="1:12" s="55" customFormat="1" ht="18" customHeight="1" x14ac:dyDescent="0.25">
      <c r="A929" s="14" t="s">
        <v>3894</v>
      </c>
      <c r="B929" s="58" t="s">
        <v>1812</v>
      </c>
      <c r="C929" s="56" t="s">
        <v>3912</v>
      </c>
      <c r="D929" s="96">
        <v>3.93</v>
      </c>
      <c r="E929" s="95">
        <v>0.06</v>
      </c>
      <c r="F929" s="137">
        <f t="shared" si="80"/>
        <v>24.788</v>
      </c>
      <c r="G929" s="18">
        <v>44469705</v>
      </c>
      <c r="H929" s="19" t="s">
        <v>31</v>
      </c>
      <c r="I929" s="61" t="s">
        <v>1815</v>
      </c>
      <c r="J929" s="19" t="s">
        <v>32</v>
      </c>
      <c r="K929" s="21" t="s">
        <v>3910</v>
      </c>
      <c r="L929" s="60">
        <v>2000</v>
      </c>
    </row>
    <row r="930" spans="1:12" s="55" customFormat="1" ht="18" customHeight="1" x14ac:dyDescent="0.25">
      <c r="A930" s="14" t="s">
        <v>3894</v>
      </c>
      <c r="B930" s="58" t="s">
        <v>1812</v>
      </c>
      <c r="C930" s="56" t="s">
        <v>3913</v>
      </c>
      <c r="D930" s="96">
        <v>3.93</v>
      </c>
      <c r="E930" s="95">
        <v>0.06</v>
      </c>
      <c r="F930" s="137">
        <f t="shared" si="80"/>
        <v>24.788</v>
      </c>
      <c r="G930" s="18">
        <v>44469704</v>
      </c>
      <c r="H930" s="19" t="s">
        <v>36</v>
      </c>
      <c r="I930" s="62" t="s">
        <v>1815</v>
      </c>
      <c r="J930" s="19" t="s">
        <v>37</v>
      </c>
      <c r="K930" s="21" t="s">
        <v>3910</v>
      </c>
      <c r="L930" s="60">
        <v>2000</v>
      </c>
    </row>
    <row r="931" spans="1:12" s="55" customFormat="1" ht="18" customHeight="1" x14ac:dyDescent="0.25">
      <c r="A931" s="14" t="s">
        <v>3894</v>
      </c>
      <c r="B931" s="58" t="s">
        <v>1819</v>
      </c>
      <c r="C931" s="56" t="s">
        <v>3914</v>
      </c>
      <c r="D931" s="96">
        <v>39.440000000000005</v>
      </c>
      <c r="E931" s="95">
        <v>0.06</v>
      </c>
      <c r="F931" s="137">
        <f>SUM(D931+E931)*1.2 + 35</f>
        <v>82.4</v>
      </c>
      <c r="G931" s="18">
        <v>42126644</v>
      </c>
      <c r="H931" s="19" t="s">
        <v>21</v>
      </c>
      <c r="I931" s="63" t="s">
        <v>1815</v>
      </c>
      <c r="J931" s="19" t="s">
        <v>23</v>
      </c>
      <c r="K931" s="21" t="s">
        <v>3915</v>
      </c>
      <c r="L931" s="60">
        <v>14000</v>
      </c>
    </row>
    <row r="932" spans="1:12" s="55" customFormat="1" ht="18" customHeight="1" x14ac:dyDescent="0.25">
      <c r="A932" s="14" t="s">
        <v>3894</v>
      </c>
      <c r="B932" s="58" t="s">
        <v>1819</v>
      </c>
      <c r="C932" s="56" t="s">
        <v>3916</v>
      </c>
      <c r="D932" s="96">
        <v>26.97</v>
      </c>
      <c r="E932" s="95">
        <v>0.06</v>
      </c>
      <c r="F932" s="137">
        <f>SUM(D932+E932)*1.2 + 22</f>
        <v>54.435999999999993</v>
      </c>
      <c r="G932" s="18">
        <v>42126608</v>
      </c>
      <c r="H932" s="19" t="s">
        <v>21</v>
      </c>
      <c r="I932" s="63" t="s">
        <v>1815</v>
      </c>
      <c r="J932" s="19" t="s">
        <v>23</v>
      </c>
      <c r="K932" s="21" t="s">
        <v>3917</v>
      </c>
      <c r="L932" s="60">
        <v>17000</v>
      </c>
    </row>
    <row r="933" spans="1:12" s="55" customFormat="1" ht="18" customHeight="1" x14ac:dyDescent="0.25">
      <c r="A933" s="14" t="s">
        <v>3894</v>
      </c>
      <c r="B933" s="58" t="s">
        <v>1819</v>
      </c>
      <c r="C933" s="56" t="s">
        <v>3918</v>
      </c>
      <c r="D933" s="96">
        <v>26.97</v>
      </c>
      <c r="E933" s="95">
        <v>0.06</v>
      </c>
      <c r="F933" s="137">
        <f t="shared" ref="F933:F935" si="81">SUM(D933+E933)*1.2 + 22</f>
        <v>54.435999999999993</v>
      </c>
      <c r="G933" s="18">
        <v>42126607</v>
      </c>
      <c r="H933" s="19" t="s">
        <v>27</v>
      </c>
      <c r="I933" s="59" t="s">
        <v>1815</v>
      </c>
      <c r="J933" s="19" t="s">
        <v>28</v>
      </c>
      <c r="K933" s="21" t="s">
        <v>3917</v>
      </c>
      <c r="L933" s="60">
        <v>17000</v>
      </c>
    </row>
    <row r="934" spans="1:12" s="55" customFormat="1" ht="18" customHeight="1" x14ac:dyDescent="0.25">
      <c r="A934" s="14" t="s">
        <v>3894</v>
      </c>
      <c r="B934" s="58" t="s">
        <v>1819</v>
      </c>
      <c r="C934" s="56" t="s">
        <v>3919</v>
      </c>
      <c r="D934" s="96">
        <v>26.97</v>
      </c>
      <c r="E934" s="95">
        <v>0.06</v>
      </c>
      <c r="F934" s="137">
        <f t="shared" si="81"/>
        <v>54.435999999999993</v>
      </c>
      <c r="G934" s="18">
        <v>42126606</v>
      </c>
      <c r="H934" s="19" t="s">
        <v>31</v>
      </c>
      <c r="I934" s="61" t="s">
        <v>1815</v>
      </c>
      <c r="J934" s="19" t="s">
        <v>32</v>
      </c>
      <c r="K934" s="21" t="s">
        <v>3917</v>
      </c>
      <c r="L934" s="60">
        <v>17000</v>
      </c>
    </row>
    <row r="935" spans="1:12" s="55" customFormat="1" ht="18" customHeight="1" x14ac:dyDescent="0.25">
      <c r="A935" s="14" t="s">
        <v>3894</v>
      </c>
      <c r="B935" s="58" t="s">
        <v>1819</v>
      </c>
      <c r="C935" s="56" t="s">
        <v>3920</v>
      </c>
      <c r="D935" s="96">
        <v>26.97</v>
      </c>
      <c r="E935" s="95">
        <v>0.06</v>
      </c>
      <c r="F935" s="137">
        <f t="shared" si="81"/>
        <v>54.435999999999993</v>
      </c>
      <c r="G935" s="18">
        <v>42126605</v>
      </c>
      <c r="H935" s="19" t="s">
        <v>36</v>
      </c>
      <c r="I935" s="62" t="s">
        <v>1815</v>
      </c>
      <c r="J935" s="19" t="s">
        <v>37</v>
      </c>
      <c r="K935" s="21" t="s">
        <v>3917</v>
      </c>
      <c r="L935" s="60">
        <v>17000</v>
      </c>
    </row>
    <row r="936" spans="1:12" s="55" customFormat="1" ht="18" customHeight="1" x14ac:dyDescent="0.25">
      <c r="A936" s="14" t="s">
        <v>3894</v>
      </c>
      <c r="B936" s="58" t="s">
        <v>1812</v>
      </c>
      <c r="C936" s="56" t="s">
        <v>3921</v>
      </c>
      <c r="D936" s="96">
        <v>7.26</v>
      </c>
      <c r="E936" s="95">
        <v>0.06</v>
      </c>
      <c r="F936" s="137">
        <f t="shared" si="80"/>
        <v>28.783999999999999</v>
      </c>
      <c r="G936" s="18">
        <v>42127408</v>
      </c>
      <c r="H936" s="19" t="s">
        <v>21</v>
      </c>
      <c r="I936" s="63" t="s">
        <v>1815</v>
      </c>
      <c r="J936" s="19" t="s">
        <v>23</v>
      </c>
      <c r="K936" s="21" t="s">
        <v>3922</v>
      </c>
      <c r="L936" s="60">
        <v>5000</v>
      </c>
    </row>
    <row r="937" spans="1:12" s="55" customFormat="1" ht="18" customHeight="1" x14ac:dyDescent="0.25">
      <c r="A937" s="14" t="s">
        <v>3894</v>
      </c>
      <c r="B937" s="58" t="s">
        <v>1812</v>
      </c>
      <c r="C937" s="56" t="s">
        <v>3923</v>
      </c>
      <c r="D937" s="96">
        <v>10.46</v>
      </c>
      <c r="E937" s="95">
        <v>0.06</v>
      </c>
      <c r="F937" s="137">
        <f t="shared" si="80"/>
        <v>32.624000000000002</v>
      </c>
      <c r="G937" s="18">
        <v>42127407</v>
      </c>
      <c r="H937" s="19" t="s">
        <v>27</v>
      </c>
      <c r="I937" s="59" t="s">
        <v>1815</v>
      </c>
      <c r="J937" s="19" t="s">
        <v>28</v>
      </c>
      <c r="K937" s="21" t="s">
        <v>3922</v>
      </c>
      <c r="L937" s="60">
        <v>5000</v>
      </c>
    </row>
    <row r="938" spans="1:12" s="55" customFormat="1" ht="18" customHeight="1" x14ac:dyDescent="0.25">
      <c r="A938" s="14" t="s">
        <v>3894</v>
      </c>
      <c r="B938" s="58" t="s">
        <v>1812</v>
      </c>
      <c r="C938" s="56" t="s">
        <v>3924</v>
      </c>
      <c r="D938" s="96">
        <v>10.46</v>
      </c>
      <c r="E938" s="95">
        <v>0.06</v>
      </c>
      <c r="F938" s="137">
        <f t="shared" si="80"/>
        <v>32.624000000000002</v>
      </c>
      <c r="G938" s="18">
        <v>42127406</v>
      </c>
      <c r="H938" s="19" t="s">
        <v>31</v>
      </c>
      <c r="I938" s="61" t="s">
        <v>1815</v>
      </c>
      <c r="J938" s="19" t="s">
        <v>32</v>
      </c>
      <c r="K938" s="21" t="s">
        <v>3922</v>
      </c>
      <c r="L938" s="60">
        <v>5000</v>
      </c>
    </row>
    <row r="939" spans="1:12" s="55" customFormat="1" ht="18" customHeight="1" x14ac:dyDescent="0.25">
      <c r="A939" s="14" t="s">
        <v>3894</v>
      </c>
      <c r="B939" s="58" t="s">
        <v>1812</v>
      </c>
      <c r="C939" s="56" t="s">
        <v>3925</v>
      </c>
      <c r="D939" s="96">
        <v>9.42</v>
      </c>
      <c r="E939" s="95">
        <v>0.06</v>
      </c>
      <c r="F939" s="137">
        <f t="shared" si="80"/>
        <v>31.375999999999998</v>
      </c>
      <c r="G939" s="18">
        <v>42127405</v>
      </c>
      <c r="H939" s="19" t="s">
        <v>36</v>
      </c>
      <c r="I939" s="62" t="s">
        <v>1815</v>
      </c>
      <c r="J939" s="19" t="s">
        <v>37</v>
      </c>
      <c r="K939" s="21" t="s">
        <v>3922</v>
      </c>
      <c r="L939" s="60">
        <v>5000</v>
      </c>
    </row>
    <row r="940" spans="1:12" s="55" customFormat="1" ht="18" customHeight="1" x14ac:dyDescent="0.25">
      <c r="A940" s="14" t="s">
        <v>3894</v>
      </c>
      <c r="B940" s="58" t="s">
        <v>1812</v>
      </c>
      <c r="C940" s="56" t="s">
        <v>3926</v>
      </c>
      <c r="D940" s="96">
        <v>6.27</v>
      </c>
      <c r="E940" s="95">
        <v>0.06</v>
      </c>
      <c r="F940" s="137">
        <f t="shared" si="80"/>
        <v>27.595999999999997</v>
      </c>
      <c r="G940" s="18">
        <v>43459332</v>
      </c>
      <c r="H940" s="19" t="s">
        <v>21</v>
      </c>
      <c r="I940" s="63" t="s">
        <v>1815</v>
      </c>
      <c r="J940" s="19" t="s">
        <v>23</v>
      </c>
      <c r="K940" s="21" t="s">
        <v>3927</v>
      </c>
      <c r="L940" s="60">
        <v>2500</v>
      </c>
    </row>
    <row r="941" spans="1:12" s="55" customFormat="1" ht="18" customHeight="1" x14ac:dyDescent="0.25">
      <c r="A941" s="14" t="s">
        <v>3894</v>
      </c>
      <c r="B941" s="58" t="s">
        <v>1812</v>
      </c>
      <c r="C941" s="56" t="s">
        <v>3928</v>
      </c>
      <c r="D941" s="96">
        <v>8.9600000000000009</v>
      </c>
      <c r="E941" s="95">
        <v>0.06</v>
      </c>
      <c r="F941" s="137">
        <f t="shared" si="80"/>
        <v>30.824000000000002</v>
      </c>
      <c r="G941" s="18">
        <v>43459331</v>
      </c>
      <c r="H941" s="19" t="s">
        <v>27</v>
      </c>
      <c r="I941" s="59" t="s">
        <v>1815</v>
      </c>
      <c r="J941" s="19" t="s">
        <v>28</v>
      </c>
      <c r="K941" s="21" t="s">
        <v>3927</v>
      </c>
      <c r="L941" s="60">
        <v>2500</v>
      </c>
    </row>
    <row r="942" spans="1:12" s="55" customFormat="1" ht="18" customHeight="1" x14ac:dyDescent="0.25">
      <c r="A942" s="14" t="s">
        <v>3894</v>
      </c>
      <c r="B942" s="58" t="s">
        <v>1812</v>
      </c>
      <c r="C942" s="56" t="s">
        <v>3929</v>
      </c>
      <c r="D942" s="96">
        <v>8.07</v>
      </c>
      <c r="E942" s="95">
        <v>0.06</v>
      </c>
      <c r="F942" s="137">
        <f t="shared" si="80"/>
        <v>29.756</v>
      </c>
      <c r="G942" s="18">
        <v>43459330</v>
      </c>
      <c r="H942" s="19" t="s">
        <v>31</v>
      </c>
      <c r="I942" s="61" t="s">
        <v>1815</v>
      </c>
      <c r="J942" s="19" t="s">
        <v>32</v>
      </c>
      <c r="K942" s="21" t="s">
        <v>3927</v>
      </c>
      <c r="L942" s="60">
        <v>2500</v>
      </c>
    </row>
    <row r="943" spans="1:12" s="55" customFormat="1" ht="18" customHeight="1" x14ac:dyDescent="0.25">
      <c r="A943" s="14" t="s">
        <v>3894</v>
      </c>
      <c r="B943" s="58" t="s">
        <v>1812</v>
      </c>
      <c r="C943" s="56" t="s">
        <v>3930</v>
      </c>
      <c r="D943" s="96">
        <v>8.9600000000000009</v>
      </c>
      <c r="E943" s="95">
        <v>0.06</v>
      </c>
      <c r="F943" s="137">
        <f t="shared" si="80"/>
        <v>30.824000000000002</v>
      </c>
      <c r="G943" s="18">
        <v>43459329</v>
      </c>
      <c r="H943" s="19" t="s">
        <v>36</v>
      </c>
      <c r="I943" s="62" t="s">
        <v>1815</v>
      </c>
      <c r="J943" s="19" t="s">
        <v>37</v>
      </c>
      <c r="K943" s="21" t="s">
        <v>3927</v>
      </c>
      <c r="L943" s="60">
        <v>2500</v>
      </c>
    </row>
    <row r="944" spans="1:12" s="55" customFormat="1" ht="18" customHeight="1" x14ac:dyDescent="0.25">
      <c r="A944" s="14" t="s">
        <v>3894</v>
      </c>
      <c r="B944" s="58" t="s">
        <v>1819</v>
      </c>
      <c r="C944" s="56" t="s">
        <v>3931</v>
      </c>
      <c r="D944" s="96">
        <v>32.06</v>
      </c>
      <c r="E944" s="95">
        <v>0.06</v>
      </c>
      <c r="F944" s="137">
        <f>SUM(D944+E944)*1.2 + 30</f>
        <v>68.544000000000011</v>
      </c>
      <c r="G944" s="18">
        <v>43460208</v>
      </c>
      <c r="H944" s="19" t="s">
        <v>21</v>
      </c>
      <c r="I944" s="63" t="s">
        <v>1815</v>
      </c>
      <c r="J944" s="19" t="s">
        <v>23</v>
      </c>
      <c r="K944" s="21" t="s">
        <v>3932</v>
      </c>
      <c r="L944" s="60">
        <v>15000</v>
      </c>
    </row>
    <row r="945" spans="1:12" s="55" customFormat="1" ht="18" customHeight="1" x14ac:dyDescent="0.25">
      <c r="A945" s="14" t="s">
        <v>3894</v>
      </c>
      <c r="B945" s="58" t="s">
        <v>1819</v>
      </c>
      <c r="C945" s="56" t="s">
        <v>3933</v>
      </c>
      <c r="D945" s="96">
        <v>28.86</v>
      </c>
      <c r="E945" s="95">
        <v>0.06</v>
      </c>
      <c r="F945" s="137">
        <f>SUM(D945+E945)*1.2 + 25</f>
        <v>59.703999999999994</v>
      </c>
      <c r="G945" s="18">
        <v>43460207</v>
      </c>
      <c r="H945" s="19" t="s">
        <v>27</v>
      </c>
      <c r="I945" s="59" t="s">
        <v>1815</v>
      </c>
      <c r="J945" s="19" t="s">
        <v>28</v>
      </c>
      <c r="K945" s="21" t="s">
        <v>3932</v>
      </c>
      <c r="L945" s="60">
        <v>15000</v>
      </c>
    </row>
    <row r="946" spans="1:12" s="55" customFormat="1" ht="18" customHeight="1" x14ac:dyDescent="0.25">
      <c r="A946" s="14" t="s">
        <v>3894</v>
      </c>
      <c r="B946" s="58" t="s">
        <v>1819</v>
      </c>
      <c r="C946" s="56" t="s">
        <v>3934</v>
      </c>
      <c r="D946" s="96">
        <v>28.86</v>
      </c>
      <c r="E946" s="95">
        <v>0.06</v>
      </c>
      <c r="F946" s="137">
        <f t="shared" ref="F946:F947" si="82">SUM(D946+E946)*1.2 + 25</f>
        <v>59.703999999999994</v>
      </c>
      <c r="G946" s="18">
        <v>43460206</v>
      </c>
      <c r="H946" s="19" t="s">
        <v>31</v>
      </c>
      <c r="I946" s="61" t="s">
        <v>1815</v>
      </c>
      <c r="J946" s="19" t="s">
        <v>32</v>
      </c>
      <c r="K946" s="21" t="s">
        <v>3932</v>
      </c>
      <c r="L946" s="60">
        <v>15000</v>
      </c>
    </row>
    <row r="947" spans="1:12" s="55" customFormat="1" ht="18" customHeight="1" x14ac:dyDescent="0.25">
      <c r="A947" s="14" t="s">
        <v>3894</v>
      </c>
      <c r="B947" s="58" t="s">
        <v>1819</v>
      </c>
      <c r="C947" s="56" t="s">
        <v>3935</v>
      </c>
      <c r="D947" s="96">
        <v>28.86</v>
      </c>
      <c r="E947" s="95">
        <v>0.06</v>
      </c>
      <c r="F947" s="137">
        <f t="shared" si="82"/>
        <v>59.703999999999994</v>
      </c>
      <c r="G947" s="18">
        <v>43460205</v>
      </c>
      <c r="H947" s="19" t="s">
        <v>36</v>
      </c>
      <c r="I947" s="62" t="s">
        <v>1815</v>
      </c>
      <c r="J947" s="19" t="s">
        <v>37</v>
      </c>
      <c r="K947" s="21" t="s">
        <v>3932</v>
      </c>
      <c r="L947" s="60">
        <v>15000</v>
      </c>
    </row>
    <row r="948" spans="1:12" s="55" customFormat="1" ht="18" customHeight="1" x14ac:dyDescent="0.25">
      <c r="A948" s="14" t="s">
        <v>3894</v>
      </c>
      <c r="B948" s="58" t="s">
        <v>1812</v>
      </c>
      <c r="C948" s="56" t="s">
        <v>3936</v>
      </c>
      <c r="D948" s="96">
        <v>17.97</v>
      </c>
      <c r="E948" s="95">
        <v>0.06</v>
      </c>
      <c r="F948" s="137">
        <f t="shared" si="80"/>
        <v>41.635999999999996</v>
      </c>
      <c r="G948" s="18">
        <v>46508712</v>
      </c>
      <c r="H948" s="19" t="s">
        <v>21</v>
      </c>
      <c r="I948" s="63" t="s">
        <v>1815</v>
      </c>
      <c r="J948" s="19" t="s">
        <v>23</v>
      </c>
      <c r="K948" s="21" t="s">
        <v>3937</v>
      </c>
      <c r="L948" s="60">
        <v>3500</v>
      </c>
    </row>
    <row r="949" spans="1:12" s="55" customFormat="1" ht="18" customHeight="1" x14ac:dyDescent="0.25">
      <c r="A949" s="14" t="s">
        <v>3894</v>
      </c>
      <c r="B949" s="58" t="s">
        <v>1812</v>
      </c>
      <c r="C949" s="56" t="s">
        <v>3938</v>
      </c>
      <c r="D949" s="96">
        <v>17.97</v>
      </c>
      <c r="E949" s="95">
        <v>0.06</v>
      </c>
      <c r="F949" s="137">
        <f t="shared" si="80"/>
        <v>41.635999999999996</v>
      </c>
      <c r="G949" s="18">
        <v>46508711</v>
      </c>
      <c r="H949" s="19" t="s">
        <v>27</v>
      </c>
      <c r="I949" s="59" t="s">
        <v>1815</v>
      </c>
      <c r="J949" s="19" t="s">
        <v>28</v>
      </c>
      <c r="K949" s="21" t="s">
        <v>3937</v>
      </c>
      <c r="L949" s="60">
        <v>3000</v>
      </c>
    </row>
    <row r="950" spans="1:12" s="55" customFormat="1" ht="18" customHeight="1" x14ac:dyDescent="0.25">
      <c r="A950" s="14" t="s">
        <v>3894</v>
      </c>
      <c r="B950" s="58" t="s">
        <v>1812</v>
      </c>
      <c r="C950" s="56" t="s">
        <v>3939</v>
      </c>
      <c r="D950" s="96">
        <v>17.97</v>
      </c>
      <c r="E950" s="95">
        <v>0.06</v>
      </c>
      <c r="F950" s="137">
        <f t="shared" si="80"/>
        <v>41.635999999999996</v>
      </c>
      <c r="G950" s="18">
        <v>46508710</v>
      </c>
      <c r="H950" s="19" t="s">
        <v>31</v>
      </c>
      <c r="I950" s="61" t="s">
        <v>1815</v>
      </c>
      <c r="J950" s="19" t="s">
        <v>32</v>
      </c>
      <c r="K950" s="21" t="s">
        <v>3937</v>
      </c>
      <c r="L950" s="60">
        <v>3000</v>
      </c>
    </row>
    <row r="951" spans="1:12" s="55" customFormat="1" ht="18" customHeight="1" x14ac:dyDescent="0.25">
      <c r="A951" s="14" t="s">
        <v>3894</v>
      </c>
      <c r="B951" s="58" t="s">
        <v>1812</v>
      </c>
      <c r="C951" s="56" t="s">
        <v>3940</v>
      </c>
      <c r="D951" s="96">
        <v>17.97</v>
      </c>
      <c r="E951" s="95">
        <v>0.06</v>
      </c>
      <c r="F951" s="137">
        <f t="shared" si="80"/>
        <v>41.635999999999996</v>
      </c>
      <c r="G951" s="18">
        <v>46508709</v>
      </c>
      <c r="H951" s="19" t="s">
        <v>36</v>
      </c>
      <c r="I951" s="62" t="s">
        <v>1815</v>
      </c>
      <c r="J951" s="19" t="s">
        <v>37</v>
      </c>
      <c r="K951" s="21" t="s">
        <v>3937</v>
      </c>
      <c r="L951" s="60">
        <v>3000</v>
      </c>
    </row>
    <row r="952" spans="1:12" s="55" customFormat="1" ht="18" customHeight="1" x14ac:dyDescent="0.25">
      <c r="A952" s="14" t="s">
        <v>3894</v>
      </c>
      <c r="B952" s="58" t="s">
        <v>1812</v>
      </c>
      <c r="C952" s="56" t="s">
        <v>3941</v>
      </c>
      <c r="D952" s="96">
        <v>10.770000000000001</v>
      </c>
      <c r="E952" s="95">
        <v>0.06</v>
      </c>
      <c r="F952" s="137">
        <f t="shared" si="80"/>
        <v>32.996000000000002</v>
      </c>
      <c r="G952" s="18">
        <v>43459324</v>
      </c>
      <c r="H952" s="19" t="s">
        <v>21</v>
      </c>
      <c r="I952" s="63" t="s">
        <v>1815</v>
      </c>
      <c r="J952" s="19" t="s">
        <v>23</v>
      </c>
      <c r="K952" s="21" t="s">
        <v>3942</v>
      </c>
      <c r="L952" s="60">
        <v>2500</v>
      </c>
    </row>
    <row r="953" spans="1:12" s="55" customFormat="1" ht="18" customHeight="1" x14ac:dyDescent="0.25">
      <c r="A953" s="14" t="s">
        <v>3894</v>
      </c>
      <c r="B953" s="58" t="s">
        <v>1812</v>
      </c>
      <c r="C953" s="56" t="s">
        <v>3943</v>
      </c>
      <c r="D953" s="96">
        <v>11.96</v>
      </c>
      <c r="E953" s="95">
        <v>0.06</v>
      </c>
      <c r="F953" s="137">
        <f t="shared" si="80"/>
        <v>34.423999999999999</v>
      </c>
      <c r="G953" s="18">
        <v>43459371</v>
      </c>
      <c r="H953" s="19" t="s">
        <v>27</v>
      </c>
      <c r="I953" s="59" t="s">
        <v>1815</v>
      </c>
      <c r="J953" s="19" t="s">
        <v>28</v>
      </c>
      <c r="K953" s="21" t="s">
        <v>3942</v>
      </c>
      <c r="L953" s="60">
        <v>2500</v>
      </c>
    </row>
    <row r="954" spans="1:12" s="55" customFormat="1" ht="18" customHeight="1" x14ac:dyDescent="0.25">
      <c r="A954" s="14" t="s">
        <v>3894</v>
      </c>
      <c r="B954" s="58" t="s">
        <v>1812</v>
      </c>
      <c r="C954" s="56" t="s">
        <v>3944</v>
      </c>
      <c r="D954" s="96">
        <v>11.96</v>
      </c>
      <c r="E954" s="95">
        <v>0.06</v>
      </c>
      <c r="F954" s="137">
        <f t="shared" si="80"/>
        <v>34.423999999999999</v>
      </c>
      <c r="G954" s="18">
        <v>43459370</v>
      </c>
      <c r="H954" s="19" t="s">
        <v>31</v>
      </c>
      <c r="I954" s="61" t="s">
        <v>1815</v>
      </c>
      <c r="J954" s="19" t="s">
        <v>32</v>
      </c>
      <c r="K954" s="21" t="s">
        <v>3942</v>
      </c>
      <c r="L954" s="60">
        <v>2500</v>
      </c>
    </row>
    <row r="955" spans="1:12" s="55" customFormat="1" ht="18" customHeight="1" x14ac:dyDescent="0.25">
      <c r="A955" s="14" t="s">
        <v>3894</v>
      </c>
      <c r="B955" s="58" t="s">
        <v>1812</v>
      </c>
      <c r="C955" s="56" t="s">
        <v>3945</v>
      </c>
      <c r="D955" s="96">
        <v>11.96</v>
      </c>
      <c r="E955" s="95">
        <v>0.06</v>
      </c>
      <c r="F955" s="137">
        <f t="shared" si="80"/>
        <v>34.423999999999999</v>
      </c>
      <c r="G955" s="18">
        <v>43459369</v>
      </c>
      <c r="H955" s="19" t="s">
        <v>36</v>
      </c>
      <c r="I955" s="62" t="s">
        <v>1815</v>
      </c>
      <c r="J955" s="19" t="s">
        <v>37</v>
      </c>
      <c r="K955" s="21" t="s">
        <v>3942</v>
      </c>
      <c r="L955" s="60">
        <v>2500</v>
      </c>
    </row>
    <row r="956" spans="1:12" s="55" customFormat="1" ht="18" customHeight="1" x14ac:dyDescent="0.25">
      <c r="A956" s="14" t="s">
        <v>3894</v>
      </c>
      <c r="B956" s="58" t="s">
        <v>1819</v>
      </c>
      <c r="C956" s="56" t="s">
        <v>3946</v>
      </c>
      <c r="D956" s="96">
        <v>31.29</v>
      </c>
      <c r="E956" s="95">
        <v>0.06</v>
      </c>
      <c r="F956" s="137">
        <f>SUM(D956+E956)*1.2 + 30</f>
        <v>67.62</v>
      </c>
      <c r="G956" s="18">
        <v>43460224</v>
      </c>
      <c r="H956" s="19" t="s">
        <v>21</v>
      </c>
      <c r="I956" s="63" t="s">
        <v>1815</v>
      </c>
      <c r="J956" s="19" t="s">
        <v>23</v>
      </c>
      <c r="K956" s="21" t="s">
        <v>3947</v>
      </c>
      <c r="L956" s="60">
        <v>15000</v>
      </c>
    </row>
    <row r="957" spans="1:12" s="55" customFormat="1" ht="18" customHeight="1" x14ac:dyDescent="0.25">
      <c r="A957" s="14" t="s">
        <v>3894</v>
      </c>
      <c r="B957" s="58" t="s">
        <v>1819</v>
      </c>
      <c r="C957" s="56" t="s">
        <v>3948</v>
      </c>
      <c r="D957" s="96">
        <v>31.29</v>
      </c>
      <c r="E957" s="95">
        <v>0.06</v>
      </c>
      <c r="F957" s="137">
        <f>SUM(D957+E957)*1.2 + 30</f>
        <v>67.62</v>
      </c>
      <c r="G957" s="18">
        <v>43460223</v>
      </c>
      <c r="H957" s="19" t="s">
        <v>27</v>
      </c>
      <c r="I957" s="59" t="s">
        <v>1815</v>
      </c>
      <c r="J957" s="19" t="s">
        <v>28</v>
      </c>
      <c r="K957" s="21" t="s">
        <v>3947</v>
      </c>
      <c r="L957" s="60">
        <v>15000</v>
      </c>
    </row>
    <row r="958" spans="1:12" s="55" customFormat="1" ht="18" customHeight="1" x14ac:dyDescent="0.25">
      <c r="A958" s="14" t="s">
        <v>3894</v>
      </c>
      <c r="B958" s="58" t="s">
        <v>1819</v>
      </c>
      <c r="C958" s="56" t="s">
        <v>3949</v>
      </c>
      <c r="D958" s="96">
        <v>31.29</v>
      </c>
      <c r="E958" s="95">
        <v>0.06</v>
      </c>
      <c r="F958" s="137">
        <f t="shared" ref="F958:F959" si="83">SUM(D958+E958)*1.2 + 30</f>
        <v>67.62</v>
      </c>
      <c r="G958" s="18">
        <v>43460222</v>
      </c>
      <c r="H958" s="19" t="s">
        <v>31</v>
      </c>
      <c r="I958" s="61" t="s">
        <v>1815</v>
      </c>
      <c r="J958" s="19" t="s">
        <v>32</v>
      </c>
      <c r="K958" s="21" t="s">
        <v>3947</v>
      </c>
      <c r="L958" s="60">
        <v>15000</v>
      </c>
    </row>
    <row r="959" spans="1:12" s="55" customFormat="1" ht="18" customHeight="1" x14ac:dyDescent="0.25">
      <c r="A959" s="14" t="s">
        <v>3894</v>
      </c>
      <c r="B959" s="58" t="s">
        <v>1819</v>
      </c>
      <c r="C959" s="56" t="s">
        <v>3950</v>
      </c>
      <c r="D959" s="96">
        <v>31.29</v>
      </c>
      <c r="E959" s="95">
        <v>0.06</v>
      </c>
      <c r="F959" s="137">
        <f t="shared" si="83"/>
        <v>67.62</v>
      </c>
      <c r="G959" s="18">
        <v>43460221</v>
      </c>
      <c r="H959" s="19" t="s">
        <v>36</v>
      </c>
      <c r="I959" s="62" t="s">
        <v>1815</v>
      </c>
      <c r="J959" s="19" t="s">
        <v>37</v>
      </c>
      <c r="K959" s="21" t="s">
        <v>3947</v>
      </c>
      <c r="L959" s="60">
        <v>15000</v>
      </c>
    </row>
    <row r="960" spans="1:12" s="55" customFormat="1" ht="18" customHeight="1" x14ac:dyDescent="0.25">
      <c r="A960" s="14" t="s">
        <v>3894</v>
      </c>
      <c r="B960" s="58" t="s">
        <v>1812</v>
      </c>
      <c r="C960" s="56" t="s">
        <v>3951</v>
      </c>
      <c r="D960" s="96">
        <v>6.27</v>
      </c>
      <c r="E960" s="95">
        <v>0.06</v>
      </c>
      <c r="F960" s="137">
        <f t="shared" si="80"/>
        <v>27.595999999999997</v>
      </c>
      <c r="G960" s="18">
        <v>44992402</v>
      </c>
      <c r="H960" s="19" t="s">
        <v>21</v>
      </c>
      <c r="I960" s="63" t="s">
        <v>1815</v>
      </c>
      <c r="J960" s="19" t="s">
        <v>23</v>
      </c>
      <c r="K960" s="21" t="s">
        <v>3952</v>
      </c>
      <c r="L960" s="60">
        <v>2500</v>
      </c>
    </row>
    <row r="961" spans="1:12" s="55" customFormat="1" ht="18" customHeight="1" x14ac:dyDescent="0.25">
      <c r="A961" s="14" t="s">
        <v>3894</v>
      </c>
      <c r="B961" s="58" t="s">
        <v>1819</v>
      </c>
      <c r="C961" s="56" t="s">
        <v>3953</v>
      </c>
      <c r="D961" s="96">
        <v>40.06</v>
      </c>
      <c r="E961" s="95">
        <v>0.06</v>
      </c>
      <c r="F961" s="137">
        <f>SUM(D961+E961)*1.2 + 35</f>
        <v>83.144000000000005</v>
      </c>
      <c r="G961" s="18">
        <v>44574307</v>
      </c>
      <c r="H961" s="19" t="s">
        <v>21</v>
      </c>
      <c r="I961" s="63" t="s">
        <v>1815</v>
      </c>
      <c r="J961" s="19" t="s">
        <v>23</v>
      </c>
      <c r="K961" s="21" t="s">
        <v>3954</v>
      </c>
      <c r="L961" s="60">
        <v>25000</v>
      </c>
    </row>
    <row r="962" spans="1:12" s="55" customFormat="1" ht="18" customHeight="1" x14ac:dyDescent="0.25">
      <c r="A962" s="14" t="s">
        <v>3894</v>
      </c>
      <c r="B962" s="58" t="s">
        <v>1812</v>
      </c>
      <c r="C962" s="56" t="s">
        <v>3955</v>
      </c>
      <c r="D962" s="96">
        <v>4.6499999999999995</v>
      </c>
      <c r="E962" s="95">
        <v>0.06</v>
      </c>
      <c r="F962" s="137">
        <f t="shared" si="80"/>
        <v>25.651999999999997</v>
      </c>
      <c r="G962" s="18">
        <v>43979102</v>
      </c>
      <c r="H962" s="19" t="s">
        <v>21</v>
      </c>
      <c r="I962" s="63" t="s">
        <v>1815</v>
      </c>
      <c r="J962" s="19" t="s">
        <v>23</v>
      </c>
      <c r="K962" s="21" t="s">
        <v>3956</v>
      </c>
      <c r="L962" s="60">
        <v>3500</v>
      </c>
    </row>
    <row r="963" spans="1:12" s="55" customFormat="1" ht="18" customHeight="1" x14ac:dyDescent="0.25">
      <c r="A963" s="14" t="s">
        <v>3894</v>
      </c>
      <c r="B963" s="58" t="s">
        <v>1819</v>
      </c>
      <c r="C963" s="56" t="s">
        <v>3957</v>
      </c>
      <c r="D963" s="96">
        <v>26.97</v>
      </c>
      <c r="E963" s="95">
        <v>0.06</v>
      </c>
      <c r="F963" s="137">
        <f>SUM(D963+E963)*1.2 + 22</f>
        <v>54.435999999999993</v>
      </c>
      <c r="G963" s="18">
        <v>43979002</v>
      </c>
      <c r="H963" s="19" t="s">
        <v>21</v>
      </c>
      <c r="I963" s="63" t="s">
        <v>1815</v>
      </c>
      <c r="J963" s="19" t="s">
        <v>23</v>
      </c>
      <c r="K963" s="21" t="s">
        <v>3958</v>
      </c>
      <c r="L963" s="60">
        <v>25000</v>
      </c>
    </row>
    <row r="964" spans="1:12" s="55" customFormat="1" ht="18" customHeight="1" x14ac:dyDescent="0.25">
      <c r="A964" s="14" t="s">
        <v>3894</v>
      </c>
      <c r="B964" s="58" t="s">
        <v>1812</v>
      </c>
      <c r="C964" s="56" t="s">
        <v>3959</v>
      </c>
      <c r="D964" s="96">
        <v>4.7399999999999993</v>
      </c>
      <c r="E964" s="95">
        <v>0.06</v>
      </c>
      <c r="F964" s="137">
        <f t="shared" ref="F964:F1025" si="84">SUM(D964+E964)*1.2 + 20</f>
        <v>25.759999999999998</v>
      </c>
      <c r="G964" s="18" t="s">
        <v>3960</v>
      </c>
      <c r="H964" s="19" t="s">
        <v>21</v>
      </c>
      <c r="I964" s="63" t="s">
        <v>1815</v>
      </c>
      <c r="J964" s="19" t="s">
        <v>23</v>
      </c>
      <c r="K964" s="21" t="s">
        <v>3961</v>
      </c>
      <c r="L964" s="60">
        <v>3000</v>
      </c>
    </row>
    <row r="965" spans="1:12" s="55" customFormat="1" ht="18" customHeight="1" x14ac:dyDescent="0.25">
      <c r="A965" s="14" t="s">
        <v>3894</v>
      </c>
      <c r="B965" s="58" t="s">
        <v>1819</v>
      </c>
      <c r="C965" s="56" t="s">
        <v>3962</v>
      </c>
      <c r="D965" s="96">
        <v>28.06</v>
      </c>
      <c r="E965" s="95">
        <v>0.06</v>
      </c>
      <c r="F965" s="137">
        <f>SUM(D965+E965)*1.2 + 25</f>
        <v>58.743999999999993</v>
      </c>
      <c r="G965" s="18">
        <v>44574302</v>
      </c>
      <c r="H965" s="19" t="s">
        <v>21</v>
      </c>
      <c r="I965" s="63" t="s">
        <v>1815</v>
      </c>
      <c r="J965" s="19" t="s">
        <v>23</v>
      </c>
      <c r="K965" s="21" t="s">
        <v>3963</v>
      </c>
      <c r="L965" s="60">
        <v>23000</v>
      </c>
    </row>
    <row r="966" spans="1:12" s="55" customFormat="1" ht="18" customHeight="1" x14ac:dyDescent="0.25">
      <c r="A966" s="14" t="s">
        <v>3894</v>
      </c>
      <c r="B966" s="58" t="s">
        <v>1812</v>
      </c>
      <c r="C966" s="56" t="s">
        <v>3964</v>
      </c>
      <c r="D966" s="96">
        <v>15.360000000000001</v>
      </c>
      <c r="E966" s="95">
        <v>0.06</v>
      </c>
      <c r="F966" s="137">
        <f t="shared" si="84"/>
        <v>38.504000000000005</v>
      </c>
      <c r="G966" s="18">
        <v>45807102</v>
      </c>
      <c r="H966" s="19" t="s">
        <v>21</v>
      </c>
      <c r="I966" s="63" t="s">
        <v>1815</v>
      </c>
      <c r="J966" s="19" t="s">
        <v>23</v>
      </c>
      <c r="K966" s="21" t="s">
        <v>3965</v>
      </c>
      <c r="L966" s="60">
        <v>3000</v>
      </c>
    </row>
    <row r="967" spans="1:12" s="55" customFormat="1" ht="18" customHeight="1" x14ac:dyDescent="0.25">
      <c r="A967" s="14" t="s">
        <v>3894</v>
      </c>
      <c r="B967" s="58" t="s">
        <v>1812</v>
      </c>
      <c r="C967" s="56" t="s">
        <v>3966</v>
      </c>
      <c r="D967" s="96">
        <v>37.06</v>
      </c>
      <c r="E967" s="95">
        <v>1.06</v>
      </c>
      <c r="F967" s="137">
        <f>SUM(D967+E967)*1.2 + 35</f>
        <v>80.744</v>
      </c>
      <c r="G967" s="18">
        <v>44917607</v>
      </c>
      <c r="H967" s="19" t="s">
        <v>21</v>
      </c>
      <c r="I967" s="63" t="s">
        <v>1815</v>
      </c>
      <c r="J967" s="19" t="s">
        <v>23</v>
      </c>
      <c r="K967" s="21" t="s">
        <v>3967</v>
      </c>
      <c r="L967" s="60">
        <v>12000</v>
      </c>
    </row>
    <row r="968" spans="1:12" s="55" customFormat="1" ht="18" customHeight="1" x14ac:dyDescent="0.25">
      <c r="A968" s="14" t="s">
        <v>3894</v>
      </c>
      <c r="B968" s="58" t="s">
        <v>1812</v>
      </c>
      <c r="C968" s="56" t="s">
        <v>3968</v>
      </c>
      <c r="D968" s="96">
        <v>31.669999999999998</v>
      </c>
      <c r="E968" s="95">
        <v>2.06</v>
      </c>
      <c r="F968" s="137">
        <f>SUM(D968+E968)*1.2 + 30</f>
        <v>70.475999999999999</v>
      </c>
      <c r="G968" s="18">
        <v>45807116</v>
      </c>
      <c r="H968" s="19" t="s">
        <v>21</v>
      </c>
      <c r="I968" s="63" t="s">
        <v>1815</v>
      </c>
      <c r="J968" s="19" t="s">
        <v>23</v>
      </c>
      <c r="K968" s="21" t="s">
        <v>3969</v>
      </c>
      <c r="L968" s="60">
        <v>12000</v>
      </c>
    </row>
    <row r="969" spans="1:12" s="55" customFormat="1" ht="18" customHeight="1" x14ac:dyDescent="0.25">
      <c r="A969" s="14" t="s">
        <v>3894</v>
      </c>
      <c r="B969" s="58" t="s">
        <v>1819</v>
      </c>
      <c r="C969" s="56" t="s">
        <v>3970</v>
      </c>
      <c r="D969" s="96">
        <v>44.650000000000006</v>
      </c>
      <c r="E969" s="95">
        <v>0.06</v>
      </c>
      <c r="F969" s="137">
        <f>SUM(D969+E969)*1.2 + 40</f>
        <v>93.652000000000015</v>
      </c>
      <c r="G969" s="18">
        <v>1283601</v>
      </c>
      <c r="H969" s="19" t="s">
        <v>21</v>
      </c>
      <c r="I969" s="63" t="s">
        <v>1815</v>
      </c>
      <c r="J969" s="19" t="s">
        <v>23</v>
      </c>
      <c r="K969" s="21" t="s">
        <v>3971</v>
      </c>
      <c r="L969" s="60">
        <v>25000</v>
      </c>
    </row>
    <row r="970" spans="1:12" s="55" customFormat="1" ht="18" customHeight="1" x14ac:dyDescent="0.25">
      <c r="A970" s="14" t="s">
        <v>3894</v>
      </c>
      <c r="B970" s="58" t="s">
        <v>1812</v>
      </c>
      <c r="C970" s="56" t="s">
        <v>3972</v>
      </c>
      <c r="D970" s="96">
        <v>7.71</v>
      </c>
      <c r="E970" s="95">
        <v>0.06</v>
      </c>
      <c r="F970" s="137">
        <f t="shared" si="84"/>
        <v>29.323999999999998</v>
      </c>
      <c r="G970" s="18">
        <v>44574802</v>
      </c>
      <c r="H970" s="19" t="s">
        <v>21</v>
      </c>
      <c r="I970" s="63" t="s">
        <v>1815</v>
      </c>
      <c r="J970" s="19" t="s">
        <v>23</v>
      </c>
      <c r="K970" s="21" t="s">
        <v>3973</v>
      </c>
      <c r="L970" s="60">
        <v>7000</v>
      </c>
    </row>
    <row r="971" spans="1:12" s="55" customFormat="1" ht="18" customHeight="1" x14ac:dyDescent="0.25">
      <c r="A971" s="14" t="s">
        <v>3894</v>
      </c>
      <c r="B971" s="58" t="s">
        <v>1812</v>
      </c>
      <c r="C971" s="56" t="s">
        <v>3974</v>
      </c>
      <c r="D971" s="96">
        <v>11.31</v>
      </c>
      <c r="E971" s="95">
        <v>0.06</v>
      </c>
      <c r="F971" s="137">
        <f t="shared" si="84"/>
        <v>33.643999999999998</v>
      </c>
      <c r="G971" s="18">
        <v>45807106</v>
      </c>
      <c r="H971" s="19" t="s">
        <v>21</v>
      </c>
      <c r="I971" s="63" t="s">
        <v>1815</v>
      </c>
      <c r="J971" s="19" t="s">
        <v>23</v>
      </c>
      <c r="K971" s="21" t="s">
        <v>3965</v>
      </c>
      <c r="L971" s="60">
        <v>7000</v>
      </c>
    </row>
    <row r="972" spans="1:12" s="55" customFormat="1" ht="18" customHeight="1" x14ac:dyDescent="0.25">
      <c r="A972" s="14" t="s">
        <v>3894</v>
      </c>
      <c r="B972" s="58" t="s">
        <v>1812</v>
      </c>
      <c r="C972" s="56" t="s">
        <v>3975</v>
      </c>
      <c r="D972" s="96">
        <v>10.770000000000001</v>
      </c>
      <c r="E972" s="95">
        <v>0.06</v>
      </c>
      <c r="F972" s="137">
        <f t="shared" si="84"/>
        <v>32.996000000000002</v>
      </c>
      <c r="G972" s="18">
        <v>45807111</v>
      </c>
      <c r="H972" s="19" t="s">
        <v>21</v>
      </c>
      <c r="I972" s="63" t="s">
        <v>1815</v>
      </c>
      <c r="J972" s="19" t="s">
        <v>23</v>
      </c>
      <c r="K972" s="21" t="s">
        <v>3976</v>
      </c>
      <c r="L972" s="60">
        <v>12000</v>
      </c>
    </row>
    <row r="973" spans="1:12" s="55" customFormat="1" ht="18" customHeight="1" x14ac:dyDescent="0.25">
      <c r="A973" s="14" t="s">
        <v>3894</v>
      </c>
      <c r="B973" s="58" t="s">
        <v>1812</v>
      </c>
      <c r="C973" s="56" t="s">
        <v>3977</v>
      </c>
      <c r="D973" s="96">
        <v>23.56</v>
      </c>
      <c r="E973" s="95">
        <v>0.06</v>
      </c>
      <c r="F973" s="137">
        <f t="shared" si="84"/>
        <v>48.343999999999994</v>
      </c>
      <c r="G973" s="18" t="s">
        <v>3978</v>
      </c>
      <c r="H973" s="19" t="s">
        <v>21</v>
      </c>
      <c r="I973" s="63" t="s">
        <v>1815</v>
      </c>
      <c r="J973" s="19" t="s">
        <v>23</v>
      </c>
      <c r="K973" s="21" t="s">
        <v>3979</v>
      </c>
      <c r="L973" s="60">
        <v>3000</v>
      </c>
    </row>
    <row r="974" spans="1:12" s="55" customFormat="1" ht="18" customHeight="1" x14ac:dyDescent="0.25">
      <c r="A974" s="14" t="s">
        <v>3894</v>
      </c>
      <c r="B974" s="58" t="s">
        <v>1812</v>
      </c>
      <c r="C974" s="56" t="s">
        <v>3980</v>
      </c>
      <c r="D974" s="96">
        <v>7.1599999999999993</v>
      </c>
      <c r="E974" s="95">
        <v>0.06</v>
      </c>
      <c r="F974" s="137">
        <f t="shared" si="84"/>
        <v>28.663999999999998</v>
      </c>
      <c r="G974" s="18">
        <v>1101202</v>
      </c>
      <c r="H974" s="19" t="s">
        <v>21</v>
      </c>
      <c r="I974" s="63" t="s">
        <v>1815</v>
      </c>
      <c r="J974" s="19" t="s">
        <v>23</v>
      </c>
      <c r="K974" s="21" t="s">
        <v>3981</v>
      </c>
      <c r="L974" s="60">
        <v>6000</v>
      </c>
    </row>
    <row r="975" spans="1:12" s="55" customFormat="1" ht="18" customHeight="1" x14ac:dyDescent="0.25">
      <c r="A975" s="14" t="s">
        <v>3894</v>
      </c>
      <c r="B975" s="58" t="s">
        <v>1812</v>
      </c>
      <c r="C975" s="56" t="s">
        <v>3982</v>
      </c>
      <c r="D975" s="96">
        <v>4.96</v>
      </c>
      <c r="E975" s="95">
        <v>0.06</v>
      </c>
      <c r="F975" s="137">
        <f t="shared" si="84"/>
        <v>26.024000000000001</v>
      </c>
      <c r="G975" s="18">
        <v>43502302</v>
      </c>
      <c r="H975" s="19" t="s">
        <v>21</v>
      </c>
      <c r="I975" s="63" t="s">
        <v>1815</v>
      </c>
      <c r="J975" s="19" t="s">
        <v>23</v>
      </c>
      <c r="K975" s="21" t="s">
        <v>3983</v>
      </c>
      <c r="L975" s="60">
        <v>3000</v>
      </c>
    </row>
    <row r="976" spans="1:12" s="55" customFormat="1" ht="18" customHeight="1" x14ac:dyDescent="0.25">
      <c r="A976" s="14" t="s">
        <v>3894</v>
      </c>
      <c r="B976" s="58" t="s">
        <v>1819</v>
      </c>
      <c r="C976" s="56" t="s">
        <v>3984</v>
      </c>
      <c r="D976" s="96">
        <v>46.32</v>
      </c>
      <c r="E976" s="95">
        <v>0.06</v>
      </c>
      <c r="F976" s="137">
        <f>SUM(D976+E976)*1.2 + 40</f>
        <v>95.656000000000006</v>
      </c>
      <c r="G976" s="18">
        <v>43501902</v>
      </c>
      <c r="H976" s="19" t="s">
        <v>21</v>
      </c>
      <c r="I976" s="63" t="s">
        <v>1815</v>
      </c>
      <c r="J976" s="19" t="s">
        <v>23</v>
      </c>
      <c r="K976" s="21" t="s">
        <v>3983</v>
      </c>
      <c r="L976" s="60">
        <v>20000</v>
      </c>
    </row>
    <row r="977" spans="1:12" s="55" customFormat="1" ht="18" customHeight="1" x14ac:dyDescent="0.25">
      <c r="A977" s="14" t="s">
        <v>3894</v>
      </c>
      <c r="B977" s="58" t="s">
        <v>1812</v>
      </c>
      <c r="C977" s="56" t="s">
        <v>3985</v>
      </c>
      <c r="D977" s="96">
        <v>8.16</v>
      </c>
      <c r="E977" s="95">
        <v>0.06</v>
      </c>
      <c r="F977" s="137">
        <f t="shared" si="84"/>
        <v>29.864000000000001</v>
      </c>
      <c r="G977" s="18">
        <v>44469804</v>
      </c>
      <c r="H977" s="19" t="s">
        <v>21</v>
      </c>
      <c r="I977" s="63" t="s">
        <v>1815</v>
      </c>
      <c r="J977" s="19" t="s">
        <v>23</v>
      </c>
      <c r="K977" s="21" t="s">
        <v>3986</v>
      </c>
      <c r="L977" s="60">
        <v>5000</v>
      </c>
    </row>
    <row r="978" spans="1:12" s="55" customFormat="1" ht="18" customHeight="1" x14ac:dyDescent="0.25">
      <c r="A978" s="14" t="s">
        <v>3894</v>
      </c>
      <c r="B978" s="58" t="s">
        <v>1812</v>
      </c>
      <c r="C978" s="56" t="s">
        <v>3987</v>
      </c>
      <c r="D978" s="96">
        <v>8.16</v>
      </c>
      <c r="E978" s="95">
        <v>0.06</v>
      </c>
      <c r="F978" s="137">
        <f t="shared" si="84"/>
        <v>29.864000000000001</v>
      </c>
      <c r="G978" s="18">
        <v>44469724</v>
      </c>
      <c r="H978" s="19" t="s">
        <v>27</v>
      </c>
      <c r="I978" s="59" t="s">
        <v>1815</v>
      </c>
      <c r="J978" s="19" t="s">
        <v>28</v>
      </c>
      <c r="K978" s="21" t="s">
        <v>3986</v>
      </c>
      <c r="L978" s="60">
        <v>5000</v>
      </c>
    </row>
    <row r="979" spans="1:12" s="55" customFormat="1" ht="18" customHeight="1" x14ac:dyDescent="0.25">
      <c r="A979" s="14" t="s">
        <v>3894</v>
      </c>
      <c r="B979" s="58" t="s">
        <v>1812</v>
      </c>
      <c r="C979" s="56" t="s">
        <v>3988</v>
      </c>
      <c r="D979" s="96">
        <v>8.16</v>
      </c>
      <c r="E979" s="95">
        <v>0.06</v>
      </c>
      <c r="F979" s="137">
        <f t="shared" si="84"/>
        <v>29.864000000000001</v>
      </c>
      <c r="G979" s="18">
        <v>44469723</v>
      </c>
      <c r="H979" s="19" t="s">
        <v>31</v>
      </c>
      <c r="I979" s="61" t="s">
        <v>1815</v>
      </c>
      <c r="J979" s="19" t="s">
        <v>32</v>
      </c>
      <c r="K979" s="21" t="s">
        <v>3986</v>
      </c>
      <c r="L979" s="60">
        <v>5000</v>
      </c>
    </row>
    <row r="980" spans="1:12" s="55" customFormat="1" ht="18" customHeight="1" x14ac:dyDescent="0.25">
      <c r="A980" s="14" t="s">
        <v>3894</v>
      </c>
      <c r="B980" s="58" t="s">
        <v>1812</v>
      </c>
      <c r="C980" s="56" t="s">
        <v>3989</v>
      </c>
      <c r="D980" s="96">
        <v>8.16</v>
      </c>
      <c r="E980" s="95">
        <v>0.06</v>
      </c>
      <c r="F980" s="137">
        <f t="shared" si="84"/>
        <v>29.864000000000001</v>
      </c>
      <c r="G980" s="18">
        <v>44469722</v>
      </c>
      <c r="H980" s="19" t="s">
        <v>36</v>
      </c>
      <c r="I980" s="62" t="s">
        <v>1815</v>
      </c>
      <c r="J980" s="19" t="s">
        <v>37</v>
      </c>
      <c r="K980" s="21" t="s">
        <v>3986</v>
      </c>
      <c r="L980" s="60">
        <v>5000</v>
      </c>
    </row>
    <row r="981" spans="1:12" s="55" customFormat="1" ht="18" customHeight="1" x14ac:dyDescent="0.25">
      <c r="A981" s="14" t="s">
        <v>3894</v>
      </c>
      <c r="B981" s="58" t="s">
        <v>1812</v>
      </c>
      <c r="C981" s="56" t="s">
        <v>3990</v>
      </c>
      <c r="D981" s="96">
        <v>29.669999999999998</v>
      </c>
      <c r="E981" s="95">
        <v>0.06</v>
      </c>
      <c r="F981" s="137">
        <f>SUM(D981+E981)*1.2 + 25</f>
        <v>60.675999999999995</v>
      </c>
      <c r="G981" s="18" t="s">
        <v>3991</v>
      </c>
      <c r="H981" s="19" t="s">
        <v>21</v>
      </c>
      <c r="I981" s="63" t="s">
        <v>1815</v>
      </c>
      <c r="J981" s="19" t="s">
        <v>23</v>
      </c>
      <c r="K981" s="21" t="s">
        <v>3992</v>
      </c>
      <c r="L981" s="60">
        <v>7000</v>
      </c>
    </row>
    <row r="982" spans="1:12" s="55" customFormat="1" ht="18" customHeight="1" x14ac:dyDescent="0.25">
      <c r="A982" s="14" t="s">
        <v>3894</v>
      </c>
      <c r="B982" s="58" t="s">
        <v>1812</v>
      </c>
      <c r="C982" s="56" t="s">
        <v>3993</v>
      </c>
      <c r="D982" s="96">
        <v>29.669999999999998</v>
      </c>
      <c r="E982" s="95">
        <v>0.06</v>
      </c>
      <c r="F982" s="137">
        <f t="shared" ref="F982:F984" si="85">SUM(D982+E982)*1.2 + 25</f>
        <v>60.675999999999995</v>
      </c>
      <c r="G982" s="18" t="s">
        <v>3994</v>
      </c>
      <c r="H982" s="19" t="s">
        <v>27</v>
      </c>
      <c r="I982" s="59" t="s">
        <v>1815</v>
      </c>
      <c r="J982" s="19" t="s">
        <v>28</v>
      </c>
      <c r="K982" s="21" t="s">
        <v>3992</v>
      </c>
      <c r="L982" s="60">
        <v>6000</v>
      </c>
    </row>
    <row r="983" spans="1:12" s="55" customFormat="1" ht="18" customHeight="1" x14ac:dyDescent="0.25">
      <c r="A983" s="14" t="s">
        <v>3894</v>
      </c>
      <c r="B983" s="58" t="s">
        <v>1812</v>
      </c>
      <c r="C983" s="56" t="s">
        <v>3995</v>
      </c>
      <c r="D983" s="96">
        <v>29.669999999999998</v>
      </c>
      <c r="E983" s="95">
        <v>0.06</v>
      </c>
      <c r="F983" s="137">
        <f t="shared" si="85"/>
        <v>60.675999999999995</v>
      </c>
      <c r="G983" s="18" t="s">
        <v>3996</v>
      </c>
      <c r="H983" s="19" t="s">
        <v>31</v>
      </c>
      <c r="I983" s="61" t="s">
        <v>1815</v>
      </c>
      <c r="J983" s="19" t="s">
        <v>32</v>
      </c>
      <c r="K983" s="21" t="s">
        <v>3992</v>
      </c>
      <c r="L983" s="60">
        <v>6000</v>
      </c>
    </row>
    <row r="984" spans="1:12" s="55" customFormat="1" ht="18" customHeight="1" x14ac:dyDescent="0.25">
      <c r="A984" s="14" t="s">
        <v>3894</v>
      </c>
      <c r="B984" s="58" t="s">
        <v>1812</v>
      </c>
      <c r="C984" s="56" t="s">
        <v>3997</v>
      </c>
      <c r="D984" s="96">
        <v>29.669999999999998</v>
      </c>
      <c r="E984" s="95">
        <v>0.06</v>
      </c>
      <c r="F984" s="137">
        <f t="shared" si="85"/>
        <v>60.675999999999995</v>
      </c>
      <c r="G984" s="18" t="s">
        <v>3998</v>
      </c>
      <c r="H984" s="19" t="s">
        <v>36</v>
      </c>
      <c r="I984" s="62" t="s">
        <v>1815</v>
      </c>
      <c r="J984" s="19" t="s">
        <v>37</v>
      </c>
      <c r="K984" s="21" t="s">
        <v>3992</v>
      </c>
      <c r="L984" s="60">
        <v>6000</v>
      </c>
    </row>
    <row r="985" spans="1:12" s="55" customFormat="1" ht="18" customHeight="1" x14ac:dyDescent="0.25">
      <c r="A985" s="14" t="s">
        <v>3894</v>
      </c>
      <c r="B985" s="58" t="s">
        <v>1812</v>
      </c>
      <c r="C985" s="56" t="s">
        <v>3999</v>
      </c>
      <c r="D985" s="96">
        <v>39.300000000000004</v>
      </c>
      <c r="E985" s="95">
        <v>0.06</v>
      </c>
      <c r="F985" s="137">
        <f>SUM(D985+E985)*1.2 + 35</f>
        <v>82.231999999999999</v>
      </c>
      <c r="G985" s="18">
        <v>44469741</v>
      </c>
      <c r="H985" s="19" t="s">
        <v>31</v>
      </c>
      <c r="I985" s="61" t="s">
        <v>1815</v>
      </c>
      <c r="J985" s="19" t="s">
        <v>32</v>
      </c>
      <c r="K985" s="21" t="s">
        <v>4000</v>
      </c>
      <c r="L985" s="60">
        <v>6000</v>
      </c>
    </row>
    <row r="986" spans="1:12" s="55" customFormat="1" ht="18" customHeight="1" x14ac:dyDescent="0.25">
      <c r="A986" s="14" t="s">
        <v>3894</v>
      </c>
      <c r="B986" s="58" t="s">
        <v>1812</v>
      </c>
      <c r="C986" s="56" t="s">
        <v>4001</v>
      </c>
      <c r="D986" s="96">
        <v>24.45</v>
      </c>
      <c r="E986" s="95">
        <v>0.06</v>
      </c>
      <c r="F986" s="137">
        <f t="shared" si="84"/>
        <v>49.411999999999992</v>
      </c>
      <c r="G986" s="18">
        <v>44976512</v>
      </c>
      <c r="H986" s="19" t="s">
        <v>21</v>
      </c>
      <c r="I986" s="63" t="s">
        <v>1815</v>
      </c>
      <c r="J986" s="19" t="s">
        <v>23</v>
      </c>
      <c r="K986" s="21" t="s">
        <v>4002</v>
      </c>
      <c r="L986" s="60">
        <v>7000</v>
      </c>
    </row>
    <row r="987" spans="1:12" s="55" customFormat="1" ht="18" customHeight="1" x14ac:dyDescent="0.25">
      <c r="A987" s="14" t="s">
        <v>3894</v>
      </c>
      <c r="B987" s="58" t="s">
        <v>1812</v>
      </c>
      <c r="C987" s="56" t="s">
        <v>4003</v>
      </c>
      <c r="D987" s="96">
        <v>11.06</v>
      </c>
      <c r="E987" s="95">
        <v>0.06</v>
      </c>
      <c r="F987" s="137">
        <f t="shared" si="84"/>
        <v>33.344000000000001</v>
      </c>
      <c r="G987" s="18">
        <v>43381908</v>
      </c>
      <c r="H987" s="19" t="s">
        <v>21</v>
      </c>
      <c r="I987" s="63" t="s">
        <v>1815</v>
      </c>
      <c r="J987" s="19" t="s">
        <v>23</v>
      </c>
      <c r="K987" s="21" t="s">
        <v>4004</v>
      </c>
      <c r="L987" s="60">
        <v>6000</v>
      </c>
    </row>
    <row r="988" spans="1:12" s="55" customFormat="1" ht="18" customHeight="1" x14ac:dyDescent="0.25">
      <c r="A988" s="14" t="s">
        <v>3894</v>
      </c>
      <c r="B988" s="58" t="s">
        <v>1812</v>
      </c>
      <c r="C988" s="56" t="s">
        <v>4005</v>
      </c>
      <c r="D988" s="96">
        <v>11.06</v>
      </c>
      <c r="E988" s="95">
        <v>0.06</v>
      </c>
      <c r="F988" s="137">
        <f t="shared" si="84"/>
        <v>33.344000000000001</v>
      </c>
      <c r="G988" s="18">
        <v>43381907</v>
      </c>
      <c r="H988" s="19" t="s">
        <v>27</v>
      </c>
      <c r="I988" s="59" t="s">
        <v>1815</v>
      </c>
      <c r="J988" s="19" t="s">
        <v>28</v>
      </c>
      <c r="K988" s="21" t="s">
        <v>4004</v>
      </c>
      <c r="L988" s="60">
        <v>2000</v>
      </c>
    </row>
    <row r="989" spans="1:12" s="55" customFormat="1" ht="18" customHeight="1" x14ac:dyDescent="0.25">
      <c r="A989" s="14" t="s">
        <v>3894</v>
      </c>
      <c r="B989" s="58" t="s">
        <v>1812</v>
      </c>
      <c r="C989" s="56" t="s">
        <v>4006</v>
      </c>
      <c r="D989" s="96">
        <v>11.06</v>
      </c>
      <c r="E989" s="95">
        <v>0.06</v>
      </c>
      <c r="F989" s="137">
        <f t="shared" si="84"/>
        <v>33.344000000000001</v>
      </c>
      <c r="G989" s="18">
        <v>43381906</v>
      </c>
      <c r="H989" s="19" t="s">
        <v>31</v>
      </c>
      <c r="I989" s="61" t="s">
        <v>1815</v>
      </c>
      <c r="J989" s="19" t="s">
        <v>32</v>
      </c>
      <c r="K989" s="21" t="s">
        <v>4004</v>
      </c>
      <c r="L989" s="60">
        <v>2000</v>
      </c>
    </row>
    <row r="990" spans="1:12" s="55" customFormat="1" ht="18" customHeight="1" x14ac:dyDescent="0.25">
      <c r="A990" s="14" t="s">
        <v>3894</v>
      </c>
      <c r="B990" s="58" t="s">
        <v>1812</v>
      </c>
      <c r="C990" s="56" t="s">
        <v>4007</v>
      </c>
      <c r="D990" s="96">
        <v>9.9600000000000009</v>
      </c>
      <c r="E990" s="95">
        <v>0.06</v>
      </c>
      <c r="F990" s="137">
        <f t="shared" si="84"/>
        <v>32.024000000000001</v>
      </c>
      <c r="G990" s="18">
        <v>43381905</v>
      </c>
      <c r="H990" s="19" t="s">
        <v>36</v>
      </c>
      <c r="I990" s="62" t="s">
        <v>1815</v>
      </c>
      <c r="J990" s="19" t="s">
        <v>37</v>
      </c>
      <c r="K990" s="21" t="s">
        <v>4004</v>
      </c>
      <c r="L990" s="60">
        <v>2000</v>
      </c>
    </row>
    <row r="991" spans="1:12" s="55" customFormat="1" ht="18" customHeight="1" x14ac:dyDescent="0.25">
      <c r="A991" s="14" t="s">
        <v>3894</v>
      </c>
      <c r="B991" s="58" t="s">
        <v>1819</v>
      </c>
      <c r="C991" s="56" t="s">
        <v>4008</v>
      </c>
      <c r="D991" s="96">
        <v>27.06</v>
      </c>
      <c r="E991" s="95">
        <v>0.06</v>
      </c>
      <c r="F991" s="137">
        <f>SUM(D991+E991)*1.2 + 25</f>
        <v>57.543999999999997</v>
      </c>
      <c r="G991" s="18">
        <v>43324408</v>
      </c>
      <c r="H991" s="19" t="s">
        <v>21</v>
      </c>
      <c r="I991" s="63" t="s">
        <v>1815</v>
      </c>
      <c r="J991" s="19" t="s">
        <v>23</v>
      </c>
      <c r="K991" s="21" t="s">
        <v>4009</v>
      </c>
      <c r="L991" s="60">
        <v>20000</v>
      </c>
    </row>
    <row r="992" spans="1:12" s="55" customFormat="1" ht="18" customHeight="1" x14ac:dyDescent="0.25">
      <c r="A992" s="14" t="s">
        <v>3894</v>
      </c>
      <c r="B992" s="58" t="s">
        <v>1819</v>
      </c>
      <c r="C992" s="56" t="s">
        <v>4010</v>
      </c>
      <c r="D992" s="96">
        <v>27.06</v>
      </c>
      <c r="E992" s="95">
        <v>0.06</v>
      </c>
      <c r="F992" s="137">
        <f t="shared" ref="F992:F994" si="86">SUM(D992+E992)*1.2 + 25</f>
        <v>57.543999999999997</v>
      </c>
      <c r="G992" s="18">
        <v>43381907</v>
      </c>
      <c r="H992" s="19" t="s">
        <v>27</v>
      </c>
      <c r="I992" s="59" t="s">
        <v>1815</v>
      </c>
      <c r="J992" s="19" t="s">
        <v>28</v>
      </c>
      <c r="K992" s="21" t="s">
        <v>4009</v>
      </c>
      <c r="L992" s="60">
        <v>20000</v>
      </c>
    </row>
    <row r="993" spans="1:12" s="55" customFormat="1" ht="18" customHeight="1" x14ac:dyDescent="0.25">
      <c r="A993" s="14" t="s">
        <v>3894</v>
      </c>
      <c r="B993" s="58" t="s">
        <v>1819</v>
      </c>
      <c r="C993" s="56" t="s">
        <v>4011</v>
      </c>
      <c r="D993" s="96">
        <v>27.06</v>
      </c>
      <c r="E993" s="95">
        <v>0.06</v>
      </c>
      <c r="F993" s="137">
        <f t="shared" si="86"/>
        <v>57.543999999999997</v>
      </c>
      <c r="G993" s="18">
        <v>43381906</v>
      </c>
      <c r="H993" s="19" t="s">
        <v>31</v>
      </c>
      <c r="I993" s="61" t="s">
        <v>1815</v>
      </c>
      <c r="J993" s="19" t="s">
        <v>32</v>
      </c>
      <c r="K993" s="21" t="s">
        <v>4009</v>
      </c>
      <c r="L993" s="60">
        <v>20000</v>
      </c>
    </row>
    <row r="994" spans="1:12" s="55" customFormat="1" ht="18" customHeight="1" x14ac:dyDescent="0.25">
      <c r="A994" s="14" t="s">
        <v>3894</v>
      </c>
      <c r="B994" s="58" t="s">
        <v>1819</v>
      </c>
      <c r="C994" s="56" t="s">
        <v>4012</v>
      </c>
      <c r="D994" s="96">
        <v>27.06</v>
      </c>
      <c r="E994" s="95">
        <v>0.06</v>
      </c>
      <c r="F994" s="137">
        <f t="shared" si="86"/>
        <v>57.543999999999997</v>
      </c>
      <c r="G994" s="18">
        <v>43381905</v>
      </c>
      <c r="H994" s="19" t="s">
        <v>36</v>
      </c>
      <c r="I994" s="62" t="s">
        <v>1815</v>
      </c>
      <c r="J994" s="19" t="s">
        <v>37</v>
      </c>
      <c r="K994" s="21" t="s">
        <v>4009</v>
      </c>
      <c r="L994" s="60">
        <v>20000</v>
      </c>
    </row>
    <row r="995" spans="1:12" s="55" customFormat="1" ht="18" customHeight="1" x14ac:dyDescent="0.25">
      <c r="A995" s="14" t="s">
        <v>3894</v>
      </c>
      <c r="B995" s="58" t="s">
        <v>1812</v>
      </c>
      <c r="C995" s="56" t="s">
        <v>4013</v>
      </c>
      <c r="D995" s="96">
        <v>11.96</v>
      </c>
      <c r="E995" s="95">
        <v>0.06</v>
      </c>
      <c r="F995" s="137">
        <f t="shared" si="84"/>
        <v>34.423999999999999</v>
      </c>
      <c r="G995" s="18">
        <v>43865708</v>
      </c>
      <c r="H995" s="19" t="s">
        <v>21</v>
      </c>
      <c r="I995" s="63" t="s">
        <v>1815</v>
      </c>
      <c r="J995" s="19" t="s">
        <v>23</v>
      </c>
      <c r="K995" s="21" t="s">
        <v>4014</v>
      </c>
      <c r="L995" s="60">
        <v>8000</v>
      </c>
    </row>
    <row r="996" spans="1:12" s="55" customFormat="1" ht="18" customHeight="1" x14ac:dyDescent="0.25">
      <c r="A996" s="14" t="s">
        <v>3894</v>
      </c>
      <c r="B996" s="58" t="s">
        <v>1812</v>
      </c>
      <c r="C996" s="56" t="s">
        <v>4015</v>
      </c>
      <c r="D996" s="96">
        <v>10.770000000000001</v>
      </c>
      <c r="E996" s="95">
        <v>0.06</v>
      </c>
      <c r="F996" s="137">
        <f t="shared" si="84"/>
        <v>32.996000000000002</v>
      </c>
      <c r="G996" s="18">
        <v>43872307</v>
      </c>
      <c r="H996" s="19" t="s">
        <v>27</v>
      </c>
      <c r="I996" s="59" t="s">
        <v>1815</v>
      </c>
      <c r="J996" s="19" t="s">
        <v>28</v>
      </c>
      <c r="K996" s="21" t="s">
        <v>4014</v>
      </c>
      <c r="L996" s="60">
        <v>2000</v>
      </c>
    </row>
    <row r="997" spans="1:12" s="55" customFormat="1" ht="18" customHeight="1" x14ac:dyDescent="0.25">
      <c r="A997" s="14" t="s">
        <v>3894</v>
      </c>
      <c r="B997" s="58" t="s">
        <v>1812</v>
      </c>
      <c r="C997" s="56" t="s">
        <v>4016</v>
      </c>
      <c r="D997" s="96">
        <v>10.770000000000001</v>
      </c>
      <c r="E997" s="95">
        <v>0.06</v>
      </c>
      <c r="F997" s="137">
        <f t="shared" si="84"/>
        <v>32.996000000000002</v>
      </c>
      <c r="G997" s="18">
        <v>43872306</v>
      </c>
      <c r="H997" s="19" t="s">
        <v>31</v>
      </c>
      <c r="I997" s="61" t="s">
        <v>1815</v>
      </c>
      <c r="J997" s="19" t="s">
        <v>32</v>
      </c>
      <c r="K997" s="21" t="s">
        <v>4014</v>
      </c>
      <c r="L997" s="60">
        <v>2000</v>
      </c>
    </row>
    <row r="998" spans="1:12" s="55" customFormat="1" ht="18" customHeight="1" x14ac:dyDescent="0.25">
      <c r="A998" s="14" t="s">
        <v>3894</v>
      </c>
      <c r="B998" s="58" t="s">
        <v>1812</v>
      </c>
      <c r="C998" s="56" t="s">
        <v>4017</v>
      </c>
      <c r="D998" s="96">
        <v>10.770000000000001</v>
      </c>
      <c r="E998" s="95">
        <v>0.06</v>
      </c>
      <c r="F998" s="137">
        <f t="shared" si="84"/>
        <v>32.996000000000002</v>
      </c>
      <c r="G998" s="18">
        <v>43872305</v>
      </c>
      <c r="H998" s="19" t="s">
        <v>36</v>
      </c>
      <c r="I998" s="62" t="s">
        <v>1815</v>
      </c>
      <c r="J998" s="19" t="s">
        <v>37</v>
      </c>
      <c r="K998" s="21" t="s">
        <v>4014</v>
      </c>
      <c r="L998" s="60">
        <v>2000</v>
      </c>
    </row>
    <row r="999" spans="1:12" s="55" customFormat="1" ht="18" customHeight="1" x14ac:dyDescent="0.25">
      <c r="A999" s="14" t="s">
        <v>3894</v>
      </c>
      <c r="B999" s="58" t="s">
        <v>1812</v>
      </c>
      <c r="C999" s="56" t="s">
        <v>4018</v>
      </c>
      <c r="D999" s="96">
        <v>12.57</v>
      </c>
      <c r="E999" s="95">
        <v>0.06</v>
      </c>
      <c r="F999" s="137">
        <f t="shared" si="84"/>
        <v>35.155999999999999</v>
      </c>
      <c r="G999" s="18">
        <v>43324424</v>
      </c>
      <c r="H999" s="19" t="s">
        <v>21</v>
      </c>
      <c r="I999" s="63" t="s">
        <v>1815</v>
      </c>
      <c r="J999" s="19" t="s">
        <v>23</v>
      </c>
      <c r="K999" s="21" t="s">
        <v>4019</v>
      </c>
      <c r="L999" s="60">
        <v>6000</v>
      </c>
    </row>
    <row r="1000" spans="1:12" s="55" customFormat="1" ht="18" customHeight="1" x14ac:dyDescent="0.25">
      <c r="A1000" s="14" t="s">
        <v>3894</v>
      </c>
      <c r="B1000" s="58" t="s">
        <v>1812</v>
      </c>
      <c r="C1000" s="56" t="s">
        <v>4020</v>
      </c>
      <c r="D1000" s="96">
        <v>13.96</v>
      </c>
      <c r="E1000" s="95">
        <v>0.06</v>
      </c>
      <c r="F1000" s="137">
        <f t="shared" si="84"/>
        <v>36.823999999999998</v>
      </c>
      <c r="G1000" s="18">
        <v>43324423</v>
      </c>
      <c r="H1000" s="19" t="s">
        <v>27</v>
      </c>
      <c r="I1000" s="59" t="s">
        <v>1815</v>
      </c>
      <c r="J1000" s="19" t="s">
        <v>28</v>
      </c>
      <c r="K1000" s="21" t="s">
        <v>4019</v>
      </c>
      <c r="L1000" s="60">
        <v>5000</v>
      </c>
    </row>
    <row r="1001" spans="1:12" s="55" customFormat="1" ht="18" customHeight="1" x14ac:dyDescent="0.25">
      <c r="A1001" s="14" t="s">
        <v>3894</v>
      </c>
      <c r="B1001" s="58" t="s">
        <v>1812</v>
      </c>
      <c r="C1001" s="56" t="s">
        <v>4021</v>
      </c>
      <c r="D1001" s="96">
        <v>13.96</v>
      </c>
      <c r="E1001" s="95">
        <v>0.06</v>
      </c>
      <c r="F1001" s="137">
        <f t="shared" si="84"/>
        <v>36.823999999999998</v>
      </c>
      <c r="G1001" s="18">
        <v>43324422</v>
      </c>
      <c r="H1001" s="19" t="s">
        <v>31</v>
      </c>
      <c r="I1001" s="61" t="s">
        <v>1815</v>
      </c>
      <c r="J1001" s="19" t="s">
        <v>32</v>
      </c>
      <c r="K1001" s="21" t="s">
        <v>4019</v>
      </c>
      <c r="L1001" s="60">
        <v>5000</v>
      </c>
    </row>
    <row r="1002" spans="1:12" s="55" customFormat="1" ht="18" customHeight="1" x14ac:dyDescent="0.25">
      <c r="A1002" s="14" t="s">
        <v>3894</v>
      </c>
      <c r="B1002" s="58" t="s">
        <v>1812</v>
      </c>
      <c r="C1002" s="56" t="s">
        <v>4022</v>
      </c>
      <c r="D1002" s="96">
        <v>13.96</v>
      </c>
      <c r="E1002" s="95">
        <v>0.06</v>
      </c>
      <c r="F1002" s="137">
        <f t="shared" si="84"/>
        <v>36.823999999999998</v>
      </c>
      <c r="G1002" s="18">
        <v>43324421</v>
      </c>
      <c r="H1002" s="19" t="s">
        <v>36</v>
      </c>
      <c r="I1002" s="62" t="s">
        <v>1815</v>
      </c>
      <c r="J1002" s="19" t="s">
        <v>37</v>
      </c>
      <c r="K1002" s="21" t="s">
        <v>4019</v>
      </c>
      <c r="L1002" s="60">
        <v>5000</v>
      </c>
    </row>
    <row r="1003" spans="1:12" s="55" customFormat="1" ht="18" customHeight="1" x14ac:dyDescent="0.25">
      <c r="A1003" s="14" t="s">
        <v>3894</v>
      </c>
      <c r="B1003" s="58" t="s">
        <v>1812</v>
      </c>
      <c r="C1003" s="56" t="s">
        <v>4023</v>
      </c>
      <c r="D1003" s="96">
        <v>12</v>
      </c>
      <c r="E1003" s="95">
        <v>0.06</v>
      </c>
      <c r="F1003" s="137">
        <f t="shared" si="84"/>
        <v>34.472000000000001</v>
      </c>
      <c r="G1003" s="18">
        <v>43865724</v>
      </c>
      <c r="H1003" s="19" t="s">
        <v>21</v>
      </c>
      <c r="I1003" s="63" t="s">
        <v>1815</v>
      </c>
      <c r="J1003" s="19" t="s">
        <v>23</v>
      </c>
      <c r="K1003" s="21" t="s">
        <v>4024</v>
      </c>
      <c r="L1003" s="60">
        <v>8000</v>
      </c>
    </row>
    <row r="1004" spans="1:12" s="55" customFormat="1" ht="18" customHeight="1" x14ac:dyDescent="0.25">
      <c r="A1004" s="14" t="s">
        <v>3894</v>
      </c>
      <c r="B1004" s="58" t="s">
        <v>1812</v>
      </c>
      <c r="C1004" s="56" t="s">
        <v>4025</v>
      </c>
      <c r="D1004" s="96">
        <v>12</v>
      </c>
      <c r="E1004" s="95">
        <v>0.06</v>
      </c>
      <c r="F1004" s="137">
        <f t="shared" si="84"/>
        <v>34.472000000000001</v>
      </c>
      <c r="G1004" s="18">
        <v>43865723</v>
      </c>
      <c r="H1004" s="19" t="s">
        <v>27</v>
      </c>
      <c r="I1004" s="59" t="s">
        <v>1815</v>
      </c>
      <c r="J1004" s="19" t="s">
        <v>28</v>
      </c>
      <c r="K1004" s="21" t="s">
        <v>4024</v>
      </c>
      <c r="L1004" s="60">
        <v>6000</v>
      </c>
    </row>
    <row r="1005" spans="1:12" s="55" customFormat="1" ht="18" customHeight="1" x14ac:dyDescent="0.25">
      <c r="A1005" s="14" t="s">
        <v>3894</v>
      </c>
      <c r="B1005" s="58" t="s">
        <v>1812</v>
      </c>
      <c r="C1005" s="56" t="s">
        <v>4026</v>
      </c>
      <c r="D1005" s="96">
        <v>12</v>
      </c>
      <c r="E1005" s="95">
        <v>0.06</v>
      </c>
      <c r="F1005" s="137">
        <f t="shared" si="84"/>
        <v>34.472000000000001</v>
      </c>
      <c r="G1005" s="18">
        <v>43865722</v>
      </c>
      <c r="H1005" s="19" t="s">
        <v>31</v>
      </c>
      <c r="I1005" s="61" t="s">
        <v>1815</v>
      </c>
      <c r="J1005" s="19" t="s">
        <v>32</v>
      </c>
      <c r="K1005" s="21" t="s">
        <v>4024</v>
      </c>
      <c r="L1005" s="60">
        <v>6000</v>
      </c>
    </row>
    <row r="1006" spans="1:12" s="55" customFormat="1" ht="18" customHeight="1" x14ac:dyDescent="0.25">
      <c r="A1006" s="14" t="s">
        <v>3894</v>
      </c>
      <c r="B1006" s="58" t="s">
        <v>1812</v>
      </c>
      <c r="C1006" s="56" t="s">
        <v>4027</v>
      </c>
      <c r="D1006" s="96">
        <v>12</v>
      </c>
      <c r="E1006" s="95">
        <v>0.06</v>
      </c>
      <c r="F1006" s="137">
        <f t="shared" si="84"/>
        <v>34.472000000000001</v>
      </c>
      <c r="G1006" s="18">
        <v>43865721</v>
      </c>
      <c r="H1006" s="19" t="s">
        <v>36</v>
      </c>
      <c r="I1006" s="62" t="s">
        <v>1815</v>
      </c>
      <c r="J1006" s="19" t="s">
        <v>37</v>
      </c>
      <c r="K1006" s="21" t="s">
        <v>4024</v>
      </c>
      <c r="L1006" s="60">
        <v>6000</v>
      </c>
    </row>
    <row r="1007" spans="1:12" s="55" customFormat="1" ht="18" customHeight="1" x14ac:dyDescent="0.25">
      <c r="A1007" s="14" t="s">
        <v>3894</v>
      </c>
      <c r="B1007" s="58" t="s">
        <v>1819</v>
      </c>
      <c r="C1007" s="56" t="s">
        <v>4028</v>
      </c>
      <c r="D1007" s="96">
        <v>35.160000000000004</v>
      </c>
      <c r="E1007" s="95">
        <v>0.06</v>
      </c>
      <c r="F1007" s="137">
        <f>SUM(D1007+E1007)*1.2 + 30</f>
        <v>72.26400000000001</v>
      </c>
      <c r="G1007" s="18">
        <v>44315108</v>
      </c>
      <c r="H1007" s="19" t="s">
        <v>21</v>
      </c>
      <c r="I1007" s="63" t="s">
        <v>1815</v>
      </c>
      <c r="J1007" s="19" t="s">
        <v>23</v>
      </c>
      <c r="K1007" s="21" t="s">
        <v>4029</v>
      </c>
      <c r="L1007" s="60">
        <v>20000</v>
      </c>
    </row>
    <row r="1008" spans="1:12" s="55" customFormat="1" ht="18" customHeight="1" x14ac:dyDescent="0.25">
      <c r="A1008" s="14" t="s">
        <v>3894</v>
      </c>
      <c r="B1008" s="58" t="s">
        <v>1819</v>
      </c>
      <c r="C1008" s="56" t="s">
        <v>4030</v>
      </c>
      <c r="D1008" s="96">
        <v>35.160000000000004</v>
      </c>
      <c r="E1008" s="95">
        <v>0.06</v>
      </c>
      <c r="F1008" s="137">
        <f t="shared" ref="F1008:F1010" si="87">SUM(D1008+E1008)*1.2 + 30</f>
        <v>72.26400000000001</v>
      </c>
      <c r="G1008" s="18">
        <v>44315107</v>
      </c>
      <c r="H1008" s="19" t="s">
        <v>27</v>
      </c>
      <c r="I1008" s="59" t="s">
        <v>1815</v>
      </c>
      <c r="J1008" s="19" t="s">
        <v>28</v>
      </c>
      <c r="K1008" s="21" t="s">
        <v>4029</v>
      </c>
      <c r="L1008" s="60">
        <v>20000</v>
      </c>
    </row>
    <row r="1009" spans="1:12" s="55" customFormat="1" ht="18" customHeight="1" x14ac:dyDescent="0.25">
      <c r="A1009" s="14" t="s">
        <v>3894</v>
      </c>
      <c r="B1009" s="58" t="s">
        <v>1819</v>
      </c>
      <c r="C1009" s="56" t="s">
        <v>4031</v>
      </c>
      <c r="D1009" s="96">
        <v>39.06</v>
      </c>
      <c r="E1009" s="95">
        <v>0.06</v>
      </c>
      <c r="F1009" s="137">
        <f t="shared" si="87"/>
        <v>76.944000000000003</v>
      </c>
      <c r="G1009" s="18">
        <v>44315106</v>
      </c>
      <c r="H1009" s="19" t="s">
        <v>31</v>
      </c>
      <c r="I1009" s="61" t="s">
        <v>1815</v>
      </c>
      <c r="J1009" s="19" t="s">
        <v>32</v>
      </c>
      <c r="K1009" s="21" t="s">
        <v>4029</v>
      </c>
      <c r="L1009" s="60">
        <v>20000</v>
      </c>
    </row>
    <row r="1010" spans="1:12" s="55" customFormat="1" ht="18" customHeight="1" x14ac:dyDescent="0.25">
      <c r="A1010" s="14" t="s">
        <v>3894</v>
      </c>
      <c r="B1010" s="58" t="s">
        <v>1819</v>
      </c>
      <c r="C1010" s="56" t="s">
        <v>4032</v>
      </c>
      <c r="D1010" s="96">
        <v>35.160000000000004</v>
      </c>
      <c r="E1010" s="95">
        <v>0.06</v>
      </c>
      <c r="F1010" s="137">
        <f t="shared" si="87"/>
        <v>72.26400000000001</v>
      </c>
      <c r="G1010" s="18">
        <v>44315105</v>
      </c>
      <c r="H1010" s="19" t="s">
        <v>36</v>
      </c>
      <c r="I1010" s="62" t="s">
        <v>1815</v>
      </c>
      <c r="J1010" s="19" t="s">
        <v>37</v>
      </c>
      <c r="K1010" s="21" t="s">
        <v>4029</v>
      </c>
      <c r="L1010" s="60">
        <v>20000</v>
      </c>
    </row>
    <row r="1011" spans="1:12" s="55" customFormat="1" ht="18" customHeight="1" x14ac:dyDescent="0.25">
      <c r="A1011" s="14" t="s">
        <v>3894</v>
      </c>
      <c r="B1011" s="58" t="s">
        <v>1812</v>
      </c>
      <c r="C1011" s="56" t="s">
        <v>4033</v>
      </c>
      <c r="D1011" s="96">
        <v>13.56</v>
      </c>
      <c r="E1011" s="95">
        <v>0.06</v>
      </c>
      <c r="F1011" s="137">
        <f t="shared" si="84"/>
        <v>36.344000000000001</v>
      </c>
      <c r="G1011" s="18">
        <v>44315308</v>
      </c>
      <c r="H1011" s="19" t="s">
        <v>21</v>
      </c>
      <c r="I1011" s="63" t="s">
        <v>1815</v>
      </c>
      <c r="J1011" s="19" t="s">
        <v>23</v>
      </c>
      <c r="K1011" s="21" t="s">
        <v>4034</v>
      </c>
      <c r="L1011" s="60">
        <v>8000</v>
      </c>
    </row>
    <row r="1012" spans="1:12" s="55" customFormat="1" ht="18" customHeight="1" x14ac:dyDescent="0.25">
      <c r="A1012" s="14" t="s">
        <v>3894</v>
      </c>
      <c r="B1012" s="58" t="s">
        <v>1812</v>
      </c>
      <c r="C1012" s="56" t="s">
        <v>4035</v>
      </c>
      <c r="D1012" s="96">
        <v>13.56</v>
      </c>
      <c r="E1012" s="95">
        <v>0.06</v>
      </c>
      <c r="F1012" s="137">
        <f t="shared" si="84"/>
        <v>36.344000000000001</v>
      </c>
      <c r="G1012" s="18">
        <v>44315307</v>
      </c>
      <c r="H1012" s="19" t="s">
        <v>27</v>
      </c>
      <c r="I1012" s="59" t="s">
        <v>1815</v>
      </c>
      <c r="J1012" s="19" t="s">
        <v>28</v>
      </c>
      <c r="K1012" s="21" t="s">
        <v>4034</v>
      </c>
      <c r="L1012" s="60">
        <v>6000</v>
      </c>
    </row>
    <row r="1013" spans="1:12" s="55" customFormat="1" ht="18" customHeight="1" x14ac:dyDescent="0.25">
      <c r="A1013" s="14" t="s">
        <v>3894</v>
      </c>
      <c r="B1013" s="58" t="s">
        <v>1812</v>
      </c>
      <c r="C1013" s="56" t="s">
        <v>4036</v>
      </c>
      <c r="D1013" s="96">
        <v>13.56</v>
      </c>
      <c r="E1013" s="95">
        <v>0.06</v>
      </c>
      <c r="F1013" s="137">
        <f t="shared" si="84"/>
        <v>36.344000000000001</v>
      </c>
      <c r="G1013" s="18">
        <v>44315306</v>
      </c>
      <c r="H1013" s="19" t="s">
        <v>31</v>
      </c>
      <c r="I1013" s="61" t="s">
        <v>1815</v>
      </c>
      <c r="J1013" s="19" t="s">
        <v>32</v>
      </c>
      <c r="K1013" s="21" t="s">
        <v>4034</v>
      </c>
      <c r="L1013" s="60">
        <v>6000</v>
      </c>
    </row>
    <row r="1014" spans="1:12" s="55" customFormat="1" ht="18" customHeight="1" x14ac:dyDescent="0.25">
      <c r="A1014" s="14" t="s">
        <v>3894</v>
      </c>
      <c r="B1014" s="58" t="s">
        <v>1812</v>
      </c>
      <c r="C1014" s="56" t="s">
        <v>4037</v>
      </c>
      <c r="D1014" s="96">
        <v>13.56</v>
      </c>
      <c r="E1014" s="95">
        <v>0.06</v>
      </c>
      <c r="F1014" s="137">
        <f t="shared" si="84"/>
        <v>36.344000000000001</v>
      </c>
      <c r="G1014" s="18">
        <v>44315305</v>
      </c>
      <c r="H1014" s="19" t="s">
        <v>36</v>
      </c>
      <c r="I1014" s="62" t="s">
        <v>1815</v>
      </c>
      <c r="J1014" s="19" t="s">
        <v>37</v>
      </c>
      <c r="K1014" s="21" t="s">
        <v>4034</v>
      </c>
      <c r="L1014" s="60">
        <v>6000</v>
      </c>
    </row>
    <row r="1015" spans="1:12" s="55" customFormat="1" ht="18" customHeight="1" x14ac:dyDescent="0.25">
      <c r="A1015" s="14" t="s">
        <v>3894</v>
      </c>
      <c r="B1015" s="58" t="s">
        <v>1812</v>
      </c>
      <c r="C1015" s="56" t="s">
        <v>4038</v>
      </c>
      <c r="D1015" s="96">
        <v>35.97</v>
      </c>
      <c r="E1015" s="95">
        <v>0.06</v>
      </c>
      <c r="F1015" s="137">
        <f>SUM(D1015+E1015)*1.2 + 30</f>
        <v>73.23599999999999</v>
      </c>
      <c r="G1015" s="18">
        <v>46507508</v>
      </c>
      <c r="H1015" s="19" t="s">
        <v>21</v>
      </c>
      <c r="I1015" s="63" t="s">
        <v>1815</v>
      </c>
      <c r="J1015" s="19" t="s">
        <v>23</v>
      </c>
      <c r="K1015" s="21" t="s">
        <v>4039</v>
      </c>
      <c r="L1015" s="60">
        <v>8000</v>
      </c>
    </row>
    <row r="1016" spans="1:12" s="55" customFormat="1" ht="18" customHeight="1" x14ac:dyDescent="0.25">
      <c r="A1016" s="14" t="s">
        <v>3894</v>
      </c>
      <c r="B1016" s="58" t="s">
        <v>1812</v>
      </c>
      <c r="C1016" s="56" t="s">
        <v>4040</v>
      </c>
      <c r="D1016" s="96">
        <v>35.97</v>
      </c>
      <c r="E1016" s="95">
        <v>0.06</v>
      </c>
      <c r="F1016" s="137">
        <f t="shared" ref="F1016:F1018" si="88">SUM(D1016+E1016)*1.2 + 30</f>
        <v>73.23599999999999</v>
      </c>
      <c r="G1016" s="18">
        <v>46507507</v>
      </c>
      <c r="H1016" s="19" t="s">
        <v>27</v>
      </c>
      <c r="I1016" s="59" t="s">
        <v>1815</v>
      </c>
      <c r="J1016" s="19" t="s">
        <v>28</v>
      </c>
      <c r="K1016" s="21" t="s">
        <v>4039</v>
      </c>
      <c r="L1016" s="60">
        <v>6000</v>
      </c>
    </row>
    <row r="1017" spans="1:12" s="55" customFormat="1" ht="18" customHeight="1" x14ac:dyDescent="0.25">
      <c r="A1017" s="14" t="s">
        <v>3894</v>
      </c>
      <c r="B1017" s="58" t="s">
        <v>1812</v>
      </c>
      <c r="C1017" s="56" t="s">
        <v>4041</v>
      </c>
      <c r="D1017" s="96">
        <v>35.97</v>
      </c>
      <c r="E1017" s="95">
        <v>0.06</v>
      </c>
      <c r="F1017" s="137">
        <f t="shared" si="88"/>
        <v>73.23599999999999</v>
      </c>
      <c r="G1017" s="18">
        <v>46507506</v>
      </c>
      <c r="H1017" s="19" t="s">
        <v>31</v>
      </c>
      <c r="I1017" s="61" t="s">
        <v>1815</v>
      </c>
      <c r="J1017" s="19" t="s">
        <v>32</v>
      </c>
      <c r="K1017" s="21" t="s">
        <v>4039</v>
      </c>
      <c r="L1017" s="60">
        <v>6000</v>
      </c>
    </row>
    <row r="1018" spans="1:12" s="55" customFormat="1" ht="18" customHeight="1" x14ac:dyDescent="0.25">
      <c r="A1018" s="14" t="s">
        <v>3894</v>
      </c>
      <c r="B1018" s="58" t="s">
        <v>1812</v>
      </c>
      <c r="C1018" s="56" t="s">
        <v>4042</v>
      </c>
      <c r="D1018" s="96">
        <v>35.97</v>
      </c>
      <c r="E1018" s="95">
        <v>0.06</v>
      </c>
      <c r="F1018" s="137">
        <f t="shared" si="88"/>
        <v>73.23599999999999</v>
      </c>
      <c r="G1018" s="18">
        <v>46507505</v>
      </c>
      <c r="H1018" s="19" t="s">
        <v>36</v>
      </c>
      <c r="I1018" s="62" t="s">
        <v>1815</v>
      </c>
      <c r="J1018" s="19" t="s">
        <v>37</v>
      </c>
      <c r="K1018" s="21" t="s">
        <v>4039</v>
      </c>
      <c r="L1018" s="60">
        <v>6000</v>
      </c>
    </row>
    <row r="1019" spans="1:12" s="55" customFormat="1" ht="18" customHeight="1" x14ac:dyDescent="0.25">
      <c r="A1019" s="14" t="s">
        <v>3894</v>
      </c>
      <c r="B1019" s="58" t="s">
        <v>1812</v>
      </c>
      <c r="C1019" s="56" t="s">
        <v>4043</v>
      </c>
      <c r="D1019" s="96">
        <v>35.160000000000004</v>
      </c>
      <c r="E1019" s="95">
        <v>0.06</v>
      </c>
      <c r="F1019" s="137">
        <f>SUM(D1019+E1019)*1.2 + 30</f>
        <v>72.26400000000001</v>
      </c>
      <c r="G1019" s="18">
        <v>9004078</v>
      </c>
      <c r="H1019" s="19" t="s">
        <v>21</v>
      </c>
      <c r="I1019" s="63" t="s">
        <v>1815</v>
      </c>
      <c r="J1019" s="19" t="s">
        <v>23</v>
      </c>
      <c r="K1019" s="21" t="s">
        <v>4044</v>
      </c>
      <c r="L1019" s="60">
        <v>10000</v>
      </c>
    </row>
    <row r="1020" spans="1:12" s="55" customFormat="1" ht="18" customHeight="1" x14ac:dyDescent="0.25">
      <c r="A1020" s="14" t="s">
        <v>3894</v>
      </c>
      <c r="B1020" s="58" t="s">
        <v>1812</v>
      </c>
      <c r="C1020" s="56" t="s">
        <v>4045</v>
      </c>
      <c r="D1020" s="96">
        <v>44.06</v>
      </c>
      <c r="E1020" s="95">
        <v>0.06</v>
      </c>
      <c r="F1020" s="137">
        <f>SUM(D1020+E1020)*1.2 + 40</f>
        <v>92.944000000000003</v>
      </c>
      <c r="G1020" s="18">
        <v>9004076</v>
      </c>
      <c r="H1020" s="19" t="s">
        <v>21</v>
      </c>
      <c r="I1020" s="63" t="s">
        <v>1815</v>
      </c>
      <c r="J1020" s="19" t="s">
        <v>23</v>
      </c>
      <c r="K1020" s="21" t="s">
        <v>4046</v>
      </c>
      <c r="L1020" s="60">
        <v>17000</v>
      </c>
    </row>
    <row r="1021" spans="1:12" s="55" customFormat="1" ht="18" customHeight="1" x14ac:dyDescent="0.25">
      <c r="A1021" s="14" t="s">
        <v>3894</v>
      </c>
      <c r="B1021" s="58" t="s">
        <v>1812</v>
      </c>
      <c r="C1021" s="56" t="s">
        <v>4047</v>
      </c>
      <c r="D1021" s="96">
        <v>54.260000000000005</v>
      </c>
      <c r="E1021" s="95">
        <v>0.06</v>
      </c>
      <c r="F1021" s="137">
        <f>SUM(D1021+E1021)*1.2 + 50</f>
        <v>115.18400000000001</v>
      </c>
      <c r="G1021" s="18">
        <v>9004462</v>
      </c>
      <c r="H1021" s="19" t="s">
        <v>21</v>
      </c>
      <c r="I1021" s="63" t="s">
        <v>1815</v>
      </c>
      <c r="J1021" s="19" t="s">
        <v>23</v>
      </c>
      <c r="K1021" s="21" t="s">
        <v>4048</v>
      </c>
      <c r="L1021" s="60">
        <v>22000</v>
      </c>
    </row>
    <row r="1022" spans="1:12" s="55" customFormat="1" ht="18" customHeight="1" x14ac:dyDescent="0.25">
      <c r="A1022" s="14" t="s">
        <v>3894</v>
      </c>
      <c r="B1022" s="58" t="s">
        <v>1812</v>
      </c>
      <c r="C1022" s="56" t="s">
        <v>4049</v>
      </c>
      <c r="D1022" s="96">
        <v>12.06</v>
      </c>
      <c r="E1022" s="95">
        <v>0.06</v>
      </c>
      <c r="F1022" s="137">
        <f t="shared" si="84"/>
        <v>34.543999999999997</v>
      </c>
      <c r="G1022" s="18">
        <v>44318608</v>
      </c>
      <c r="H1022" s="19" t="s">
        <v>21</v>
      </c>
      <c r="I1022" s="63" t="s">
        <v>1815</v>
      </c>
      <c r="J1022" s="19" t="s">
        <v>23</v>
      </c>
      <c r="K1022" s="21" t="s">
        <v>4050</v>
      </c>
      <c r="L1022" s="60">
        <v>11000</v>
      </c>
    </row>
    <row r="1023" spans="1:12" s="55" customFormat="1" ht="18" customHeight="1" x14ac:dyDescent="0.25">
      <c r="A1023" s="14" t="s">
        <v>3894</v>
      </c>
      <c r="B1023" s="58" t="s">
        <v>1812</v>
      </c>
      <c r="C1023" s="56" t="s">
        <v>4051</v>
      </c>
      <c r="D1023" s="96">
        <v>13.06</v>
      </c>
      <c r="E1023" s="95">
        <v>0.06</v>
      </c>
      <c r="F1023" s="137">
        <f t="shared" si="84"/>
        <v>35.744</v>
      </c>
      <c r="G1023" s="18">
        <v>44318607</v>
      </c>
      <c r="H1023" s="19" t="s">
        <v>27</v>
      </c>
      <c r="I1023" s="59" t="s">
        <v>1815</v>
      </c>
      <c r="J1023" s="19" t="s">
        <v>28</v>
      </c>
      <c r="K1023" s="21" t="s">
        <v>4050</v>
      </c>
      <c r="L1023" s="60">
        <v>11500</v>
      </c>
    </row>
    <row r="1024" spans="1:12" s="55" customFormat="1" ht="18" customHeight="1" x14ac:dyDescent="0.25">
      <c r="A1024" s="14" t="s">
        <v>3894</v>
      </c>
      <c r="B1024" s="58" t="s">
        <v>1812</v>
      </c>
      <c r="C1024" s="56" t="s">
        <v>4052</v>
      </c>
      <c r="D1024" s="96">
        <v>13.06</v>
      </c>
      <c r="E1024" s="95">
        <v>0.06</v>
      </c>
      <c r="F1024" s="137">
        <f t="shared" si="84"/>
        <v>35.744</v>
      </c>
      <c r="G1024" s="18">
        <v>44318606</v>
      </c>
      <c r="H1024" s="19" t="s">
        <v>31</v>
      </c>
      <c r="I1024" s="61" t="s">
        <v>1815</v>
      </c>
      <c r="J1024" s="19" t="s">
        <v>32</v>
      </c>
      <c r="K1024" s="21" t="s">
        <v>4050</v>
      </c>
      <c r="L1024" s="60">
        <v>11500</v>
      </c>
    </row>
    <row r="1025" spans="1:12" s="55" customFormat="1" ht="18" customHeight="1" x14ac:dyDescent="0.25">
      <c r="A1025" s="14" t="s">
        <v>3894</v>
      </c>
      <c r="B1025" s="58" t="s">
        <v>1812</v>
      </c>
      <c r="C1025" s="56" t="s">
        <v>4053</v>
      </c>
      <c r="D1025" s="96">
        <v>13.06</v>
      </c>
      <c r="E1025" s="95">
        <v>0.06</v>
      </c>
      <c r="F1025" s="137">
        <f t="shared" si="84"/>
        <v>35.744</v>
      </c>
      <c r="G1025" s="18">
        <v>44318605</v>
      </c>
      <c r="H1025" s="19" t="s">
        <v>36</v>
      </c>
      <c r="I1025" s="62" t="s">
        <v>1815</v>
      </c>
      <c r="J1025" s="19" t="s">
        <v>37</v>
      </c>
      <c r="K1025" s="21" t="s">
        <v>4050</v>
      </c>
      <c r="L1025" s="60">
        <v>11500</v>
      </c>
    </row>
    <row r="1026" spans="1:12" s="55" customFormat="1" ht="18" customHeight="1" x14ac:dyDescent="0.25">
      <c r="A1026" s="14" t="s">
        <v>3894</v>
      </c>
      <c r="B1026" s="58" t="s">
        <v>1819</v>
      </c>
      <c r="C1026" s="56" t="s">
        <v>4054</v>
      </c>
      <c r="D1026" s="96">
        <v>37.86</v>
      </c>
      <c r="E1026" s="95">
        <v>0.06</v>
      </c>
      <c r="F1026" s="137">
        <f>SUM(D1026+E1026)*1.2 + 35</f>
        <v>80.503999999999991</v>
      </c>
      <c r="G1026" s="18">
        <v>44318508</v>
      </c>
      <c r="H1026" s="19" t="s">
        <v>21</v>
      </c>
      <c r="I1026" s="63" t="s">
        <v>1815</v>
      </c>
      <c r="J1026" s="19" t="s">
        <v>23</v>
      </c>
      <c r="K1026" s="21" t="s">
        <v>4055</v>
      </c>
      <c r="L1026" s="60">
        <v>20000</v>
      </c>
    </row>
    <row r="1027" spans="1:12" s="55" customFormat="1" ht="18" customHeight="1" x14ac:dyDescent="0.25">
      <c r="A1027" s="14" t="s">
        <v>3894</v>
      </c>
      <c r="B1027" s="58" t="s">
        <v>1819</v>
      </c>
      <c r="C1027" s="56" t="s">
        <v>4056</v>
      </c>
      <c r="D1027" s="96">
        <v>37.86</v>
      </c>
      <c r="E1027" s="95">
        <v>0.06</v>
      </c>
      <c r="F1027" s="137">
        <f t="shared" ref="F1027:F1029" si="89">SUM(D1027+E1027)*1.2 + 35</f>
        <v>80.503999999999991</v>
      </c>
      <c r="G1027" s="18">
        <v>44318507</v>
      </c>
      <c r="H1027" s="19" t="s">
        <v>27</v>
      </c>
      <c r="I1027" s="59" t="s">
        <v>1815</v>
      </c>
      <c r="J1027" s="19" t="s">
        <v>28</v>
      </c>
      <c r="K1027" s="21" t="s">
        <v>4055</v>
      </c>
      <c r="L1027" s="60">
        <v>20000</v>
      </c>
    </row>
    <row r="1028" spans="1:12" s="55" customFormat="1" ht="18" customHeight="1" x14ac:dyDescent="0.25">
      <c r="A1028" s="14" t="s">
        <v>3894</v>
      </c>
      <c r="B1028" s="58" t="s">
        <v>1819</v>
      </c>
      <c r="C1028" s="56" t="s">
        <v>4057</v>
      </c>
      <c r="D1028" s="96">
        <v>37.86</v>
      </c>
      <c r="E1028" s="95">
        <v>0.06</v>
      </c>
      <c r="F1028" s="137">
        <f t="shared" si="89"/>
        <v>80.503999999999991</v>
      </c>
      <c r="G1028" s="18">
        <v>44318506</v>
      </c>
      <c r="H1028" s="19" t="s">
        <v>31</v>
      </c>
      <c r="I1028" s="61" t="s">
        <v>1815</v>
      </c>
      <c r="J1028" s="19" t="s">
        <v>32</v>
      </c>
      <c r="K1028" s="21" t="s">
        <v>4055</v>
      </c>
      <c r="L1028" s="60">
        <v>20000</v>
      </c>
    </row>
    <row r="1029" spans="1:12" s="55" customFormat="1" ht="18" customHeight="1" x14ac:dyDescent="0.25">
      <c r="A1029" s="14" t="s">
        <v>3894</v>
      </c>
      <c r="B1029" s="58" t="s">
        <v>1819</v>
      </c>
      <c r="C1029" s="56" t="s">
        <v>4058</v>
      </c>
      <c r="D1029" s="96">
        <v>37.86</v>
      </c>
      <c r="E1029" s="95">
        <v>0.06</v>
      </c>
      <c r="F1029" s="137">
        <f t="shared" si="89"/>
        <v>80.503999999999991</v>
      </c>
      <c r="G1029" s="18">
        <v>44318505</v>
      </c>
      <c r="H1029" s="19" t="s">
        <v>36</v>
      </c>
      <c r="I1029" s="62" t="s">
        <v>1815</v>
      </c>
      <c r="J1029" s="19" t="s">
        <v>37</v>
      </c>
      <c r="K1029" s="21" t="s">
        <v>4055</v>
      </c>
      <c r="L1029" s="60">
        <v>20000</v>
      </c>
    </row>
    <row r="1030" spans="1:12" s="55" customFormat="1" ht="18" customHeight="1" x14ac:dyDescent="0.25">
      <c r="A1030" s="14" t="s">
        <v>3894</v>
      </c>
      <c r="B1030" s="58" t="s">
        <v>1812</v>
      </c>
      <c r="C1030" s="56" t="s">
        <v>4059</v>
      </c>
      <c r="D1030" s="96">
        <v>29.759999999999998</v>
      </c>
      <c r="E1030" s="95">
        <v>0.06</v>
      </c>
      <c r="F1030" s="137">
        <f>SUM(D1030+E1030)*1.2 + 30</f>
        <v>65.783999999999992</v>
      </c>
      <c r="G1030" s="18">
        <v>46507616</v>
      </c>
      <c r="H1030" s="19" t="s">
        <v>21</v>
      </c>
      <c r="I1030" s="63" t="s">
        <v>1815</v>
      </c>
      <c r="J1030" s="19" t="s">
        <v>23</v>
      </c>
      <c r="K1030" s="21" t="s">
        <v>4060</v>
      </c>
      <c r="L1030" s="60">
        <v>11000</v>
      </c>
    </row>
    <row r="1031" spans="1:12" s="55" customFormat="1" ht="18" customHeight="1" x14ac:dyDescent="0.25">
      <c r="A1031" s="14" t="s">
        <v>3894</v>
      </c>
      <c r="B1031" s="58" t="s">
        <v>1812</v>
      </c>
      <c r="C1031" s="56" t="s">
        <v>4061</v>
      </c>
      <c r="D1031" s="96">
        <v>30.57</v>
      </c>
      <c r="E1031" s="95">
        <v>0.06</v>
      </c>
      <c r="F1031" s="137">
        <f t="shared" ref="F1031:F1033" si="90">SUM(D1031+E1031)*1.2 + 30</f>
        <v>66.756</v>
      </c>
      <c r="G1031" s="18">
        <v>46507615</v>
      </c>
      <c r="H1031" s="19" t="s">
        <v>27</v>
      </c>
      <c r="I1031" s="59" t="s">
        <v>1815</v>
      </c>
      <c r="J1031" s="19" t="s">
        <v>28</v>
      </c>
      <c r="K1031" s="21" t="s">
        <v>4060</v>
      </c>
      <c r="L1031" s="60">
        <v>11500</v>
      </c>
    </row>
    <row r="1032" spans="1:12" s="55" customFormat="1" ht="18" customHeight="1" x14ac:dyDescent="0.25">
      <c r="A1032" s="14" t="s">
        <v>3894</v>
      </c>
      <c r="B1032" s="58" t="s">
        <v>1812</v>
      </c>
      <c r="C1032" s="56" t="s">
        <v>4062</v>
      </c>
      <c r="D1032" s="96">
        <v>30.57</v>
      </c>
      <c r="E1032" s="95">
        <v>0.06</v>
      </c>
      <c r="F1032" s="137">
        <f t="shared" si="90"/>
        <v>66.756</v>
      </c>
      <c r="G1032" s="18">
        <v>46507614</v>
      </c>
      <c r="H1032" s="19" t="s">
        <v>31</v>
      </c>
      <c r="I1032" s="61" t="s">
        <v>1815</v>
      </c>
      <c r="J1032" s="19" t="s">
        <v>32</v>
      </c>
      <c r="K1032" s="21" t="s">
        <v>4060</v>
      </c>
      <c r="L1032" s="60">
        <v>11500</v>
      </c>
    </row>
    <row r="1033" spans="1:12" s="55" customFormat="1" ht="18" customHeight="1" x14ac:dyDescent="0.25">
      <c r="A1033" s="14" t="s">
        <v>3894</v>
      </c>
      <c r="B1033" s="58" t="s">
        <v>1812</v>
      </c>
      <c r="C1033" s="56" t="s">
        <v>4063</v>
      </c>
      <c r="D1033" s="96">
        <v>30.57</v>
      </c>
      <c r="E1033" s="95">
        <v>0.06</v>
      </c>
      <c r="F1033" s="137">
        <f t="shared" si="90"/>
        <v>66.756</v>
      </c>
      <c r="G1033" s="18">
        <v>46507613</v>
      </c>
      <c r="H1033" s="19" t="s">
        <v>36</v>
      </c>
      <c r="I1033" s="62" t="s">
        <v>1815</v>
      </c>
      <c r="J1033" s="19" t="s">
        <v>37</v>
      </c>
      <c r="K1033" s="21" t="s">
        <v>4060</v>
      </c>
      <c r="L1033" s="60">
        <v>11500</v>
      </c>
    </row>
    <row r="1034" spans="1:12" s="55" customFormat="1" ht="18" customHeight="1" x14ac:dyDescent="0.25">
      <c r="A1034" s="14" t="s">
        <v>3894</v>
      </c>
      <c r="B1034" s="58" t="s">
        <v>1812</v>
      </c>
      <c r="C1034" s="56" t="s">
        <v>4064</v>
      </c>
      <c r="D1034" s="96">
        <v>40.56</v>
      </c>
      <c r="E1034" s="95">
        <v>0.06</v>
      </c>
      <c r="F1034" s="137">
        <f>SUM(D1034+E1034)*1.2 + 35</f>
        <v>83.744</v>
      </c>
      <c r="G1034" s="18">
        <v>1279001</v>
      </c>
      <c r="H1034" s="19" t="s">
        <v>21</v>
      </c>
      <c r="I1034" s="63" t="s">
        <v>1815</v>
      </c>
      <c r="J1034" s="19" t="s">
        <v>23</v>
      </c>
      <c r="K1034" s="21" t="s">
        <v>4065</v>
      </c>
      <c r="L1034" s="60">
        <v>15000</v>
      </c>
    </row>
    <row r="1035" spans="1:12" s="55" customFormat="1" ht="18" customHeight="1" x14ac:dyDescent="0.25">
      <c r="A1035" s="14" t="s">
        <v>3894</v>
      </c>
      <c r="B1035" s="58" t="s">
        <v>1812</v>
      </c>
      <c r="C1035" s="56" t="s">
        <v>4066</v>
      </c>
      <c r="D1035" s="96">
        <v>69.960000000000008</v>
      </c>
      <c r="E1035" s="95">
        <v>0.06</v>
      </c>
      <c r="F1035" s="137">
        <f>SUM(D1035+E1035)*1.2 + 65</f>
        <v>149.024</v>
      </c>
      <c r="G1035" s="18">
        <v>45488802</v>
      </c>
      <c r="H1035" s="19" t="s">
        <v>21</v>
      </c>
      <c r="I1035" s="63" t="s">
        <v>1815</v>
      </c>
      <c r="J1035" s="19" t="s">
        <v>23</v>
      </c>
      <c r="K1035" s="21" t="s">
        <v>4065</v>
      </c>
      <c r="L1035" s="60">
        <v>18000</v>
      </c>
    </row>
    <row r="1036" spans="1:12" s="55" customFormat="1" ht="18" customHeight="1" x14ac:dyDescent="0.25">
      <c r="A1036" s="14" t="s">
        <v>3894</v>
      </c>
      <c r="B1036" s="58" t="s">
        <v>1812</v>
      </c>
      <c r="C1036" s="56" t="s">
        <v>4067</v>
      </c>
      <c r="D1036" s="96">
        <v>24.959999999999997</v>
      </c>
      <c r="E1036" s="95">
        <v>0.06</v>
      </c>
      <c r="F1036" s="137">
        <f t="shared" ref="F1036:F1079" si="91">SUM(D1036+E1036)*1.2 + 20</f>
        <v>50.023999999999994</v>
      </c>
      <c r="G1036" s="18">
        <v>44643004</v>
      </c>
      <c r="H1036" s="19" t="s">
        <v>21</v>
      </c>
      <c r="I1036" s="63" t="s">
        <v>1815</v>
      </c>
      <c r="J1036" s="19" t="s">
        <v>23</v>
      </c>
      <c r="K1036" s="21" t="s">
        <v>4068</v>
      </c>
      <c r="L1036" s="60">
        <v>7000</v>
      </c>
    </row>
    <row r="1037" spans="1:12" s="55" customFormat="1" ht="18" customHeight="1" x14ac:dyDescent="0.25">
      <c r="A1037" s="14" t="s">
        <v>3894</v>
      </c>
      <c r="B1037" s="58" t="s">
        <v>1812</v>
      </c>
      <c r="C1037" s="56" t="s">
        <v>4069</v>
      </c>
      <c r="D1037" s="96">
        <v>24.959999999999997</v>
      </c>
      <c r="E1037" s="95">
        <v>0.06</v>
      </c>
      <c r="F1037" s="137">
        <f t="shared" si="91"/>
        <v>50.023999999999994</v>
      </c>
      <c r="G1037" s="18">
        <v>44643003</v>
      </c>
      <c r="H1037" s="19" t="s">
        <v>27</v>
      </c>
      <c r="I1037" s="59" t="s">
        <v>1815</v>
      </c>
      <c r="J1037" s="19" t="s">
        <v>28</v>
      </c>
      <c r="K1037" s="21" t="s">
        <v>4068</v>
      </c>
      <c r="L1037" s="60">
        <v>7300</v>
      </c>
    </row>
    <row r="1038" spans="1:12" s="55" customFormat="1" ht="18" customHeight="1" x14ac:dyDescent="0.25">
      <c r="A1038" s="14" t="s">
        <v>3894</v>
      </c>
      <c r="B1038" s="58" t="s">
        <v>1812</v>
      </c>
      <c r="C1038" s="56" t="s">
        <v>4070</v>
      </c>
      <c r="D1038" s="96">
        <v>24.959999999999997</v>
      </c>
      <c r="E1038" s="95">
        <v>0.06</v>
      </c>
      <c r="F1038" s="137">
        <f t="shared" si="91"/>
        <v>50.023999999999994</v>
      </c>
      <c r="G1038" s="18">
        <v>44643002</v>
      </c>
      <c r="H1038" s="19" t="s">
        <v>31</v>
      </c>
      <c r="I1038" s="61" t="s">
        <v>1815</v>
      </c>
      <c r="J1038" s="19" t="s">
        <v>32</v>
      </c>
      <c r="K1038" s="21" t="s">
        <v>4068</v>
      </c>
      <c r="L1038" s="60">
        <v>7300</v>
      </c>
    </row>
    <row r="1039" spans="1:12" s="55" customFormat="1" ht="18" customHeight="1" x14ac:dyDescent="0.25">
      <c r="A1039" s="14" t="s">
        <v>3894</v>
      </c>
      <c r="B1039" s="58" t="s">
        <v>1812</v>
      </c>
      <c r="C1039" s="56" t="s">
        <v>4071</v>
      </c>
      <c r="D1039" s="96">
        <v>24.959999999999997</v>
      </c>
      <c r="E1039" s="95">
        <v>0.06</v>
      </c>
      <c r="F1039" s="137">
        <f t="shared" si="91"/>
        <v>50.023999999999994</v>
      </c>
      <c r="G1039" s="18">
        <v>44643001</v>
      </c>
      <c r="H1039" s="19" t="s">
        <v>36</v>
      </c>
      <c r="I1039" s="62" t="s">
        <v>1815</v>
      </c>
      <c r="J1039" s="19" t="s">
        <v>37</v>
      </c>
      <c r="K1039" s="21" t="s">
        <v>4068</v>
      </c>
      <c r="L1039" s="60">
        <v>7300</v>
      </c>
    </row>
    <row r="1040" spans="1:12" s="55" customFormat="1" ht="18" customHeight="1" x14ac:dyDescent="0.25">
      <c r="A1040" s="14" t="s">
        <v>3894</v>
      </c>
      <c r="B1040" s="58" t="s">
        <v>1812</v>
      </c>
      <c r="C1040" s="56" t="s">
        <v>4072</v>
      </c>
      <c r="D1040" s="96">
        <v>21.16</v>
      </c>
      <c r="E1040" s="95">
        <v>0.06</v>
      </c>
      <c r="F1040" s="137">
        <f t="shared" si="91"/>
        <v>45.463999999999999</v>
      </c>
      <c r="G1040" s="18">
        <v>44059108</v>
      </c>
      <c r="H1040" s="19" t="s">
        <v>21</v>
      </c>
      <c r="I1040" s="63" t="s">
        <v>1815</v>
      </c>
      <c r="J1040" s="19" t="s">
        <v>23</v>
      </c>
      <c r="K1040" s="21" t="s">
        <v>4073</v>
      </c>
      <c r="L1040" s="60">
        <v>8000</v>
      </c>
    </row>
    <row r="1041" spans="1:12" s="55" customFormat="1" ht="18" customHeight="1" x14ac:dyDescent="0.25">
      <c r="A1041" s="14" t="s">
        <v>3894</v>
      </c>
      <c r="B1041" s="58" t="s">
        <v>1812</v>
      </c>
      <c r="C1041" s="56" t="s">
        <v>4074</v>
      </c>
      <c r="D1041" s="96">
        <v>21.16</v>
      </c>
      <c r="E1041" s="95">
        <v>0.06</v>
      </c>
      <c r="F1041" s="137">
        <f t="shared" si="91"/>
        <v>45.463999999999999</v>
      </c>
      <c r="G1041" s="18">
        <v>44059107</v>
      </c>
      <c r="H1041" s="19" t="s">
        <v>27</v>
      </c>
      <c r="I1041" s="59" t="s">
        <v>1815</v>
      </c>
      <c r="J1041" s="19" t="s">
        <v>28</v>
      </c>
      <c r="K1041" s="21" t="s">
        <v>4073</v>
      </c>
      <c r="L1041" s="60">
        <v>8000</v>
      </c>
    </row>
    <row r="1042" spans="1:12" s="55" customFormat="1" ht="18" customHeight="1" x14ac:dyDescent="0.25">
      <c r="A1042" s="14" t="s">
        <v>3894</v>
      </c>
      <c r="B1042" s="58" t="s">
        <v>1812</v>
      </c>
      <c r="C1042" s="56" t="s">
        <v>4075</v>
      </c>
      <c r="D1042" s="96">
        <v>21.16</v>
      </c>
      <c r="E1042" s="95">
        <v>0.06</v>
      </c>
      <c r="F1042" s="137">
        <f t="shared" si="91"/>
        <v>45.463999999999999</v>
      </c>
      <c r="G1042" s="18">
        <v>44059106</v>
      </c>
      <c r="H1042" s="19" t="s">
        <v>31</v>
      </c>
      <c r="I1042" s="61" t="s">
        <v>1815</v>
      </c>
      <c r="J1042" s="19" t="s">
        <v>32</v>
      </c>
      <c r="K1042" s="21" t="s">
        <v>4073</v>
      </c>
      <c r="L1042" s="60">
        <v>8000</v>
      </c>
    </row>
    <row r="1043" spans="1:12" s="55" customFormat="1" ht="18" customHeight="1" x14ac:dyDescent="0.25">
      <c r="A1043" s="14" t="s">
        <v>3894</v>
      </c>
      <c r="B1043" s="58" t="s">
        <v>1812</v>
      </c>
      <c r="C1043" s="56" t="s">
        <v>4076</v>
      </c>
      <c r="D1043" s="96">
        <v>19.049999999999997</v>
      </c>
      <c r="E1043" s="95">
        <v>0.06</v>
      </c>
      <c r="F1043" s="137">
        <f t="shared" si="91"/>
        <v>42.931999999999995</v>
      </c>
      <c r="G1043" s="18">
        <v>44059105</v>
      </c>
      <c r="H1043" s="19" t="s">
        <v>36</v>
      </c>
      <c r="I1043" s="62" t="s">
        <v>1815</v>
      </c>
      <c r="J1043" s="19" t="s">
        <v>37</v>
      </c>
      <c r="K1043" s="21" t="s">
        <v>4073</v>
      </c>
      <c r="L1043" s="60">
        <v>8000</v>
      </c>
    </row>
    <row r="1044" spans="1:12" s="55" customFormat="1" ht="18" customHeight="1" x14ac:dyDescent="0.25">
      <c r="A1044" s="14" t="s">
        <v>3894</v>
      </c>
      <c r="B1044" s="58" t="s">
        <v>1819</v>
      </c>
      <c r="C1044" s="56" t="s">
        <v>4077</v>
      </c>
      <c r="D1044" s="96">
        <v>31.56</v>
      </c>
      <c r="E1044" s="95">
        <v>0.06</v>
      </c>
      <c r="F1044" s="137">
        <f>SUM(D1044+E1044)*1.2 + 30</f>
        <v>67.943999999999988</v>
      </c>
      <c r="G1044" s="18">
        <v>44064012</v>
      </c>
      <c r="H1044" s="19" t="s">
        <v>21</v>
      </c>
      <c r="I1044" s="63" t="s">
        <v>1815</v>
      </c>
      <c r="J1044" s="19" t="s">
        <v>23</v>
      </c>
      <c r="K1044" s="21" t="s">
        <v>4073</v>
      </c>
      <c r="L1044" s="60">
        <v>20000</v>
      </c>
    </row>
    <row r="1045" spans="1:12" s="55" customFormat="1" ht="18" customHeight="1" x14ac:dyDescent="0.25">
      <c r="A1045" s="14" t="s">
        <v>3894</v>
      </c>
      <c r="B1045" s="58" t="s">
        <v>1819</v>
      </c>
      <c r="C1045" s="56" t="s">
        <v>4078</v>
      </c>
      <c r="D1045" s="96">
        <v>35.06</v>
      </c>
      <c r="E1045" s="95">
        <v>0.06</v>
      </c>
      <c r="F1045" s="137">
        <f t="shared" ref="F1045:F1051" si="92">SUM(D1045+E1045)*1.2 + 30</f>
        <v>72.144000000000005</v>
      </c>
      <c r="G1045" s="18">
        <v>44064010</v>
      </c>
      <c r="H1045" s="19" t="s">
        <v>27</v>
      </c>
      <c r="I1045" s="59" t="s">
        <v>1815</v>
      </c>
      <c r="J1045" s="19" t="s">
        <v>28</v>
      </c>
      <c r="K1045" s="21" t="s">
        <v>4073</v>
      </c>
      <c r="L1045" s="60">
        <v>20000</v>
      </c>
    </row>
    <row r="1046" spans="1:12" s="55" customFormat="1" ht="18" customHeight="1" x14ac:dyDescent="0.25">
      <c r="A1046" s="14" t="s">
        <v>3894</v>
      </c>
      <c r="B1046" s="58" t="s">
        <v>1819</v>
      </c>
      <c r="C1046" s="56" t="s">
        <v>4079</v>
      </c>
      <c r="D1046" s="96">
        <v>35.06</v>
      </c>
      <c r="E1046" s="95">
        <v>0.06</v>
      </c>
      <c r="F1046" s="137">
        <f t="shared" si="92"/>
        <v>72.144000000000005</v>
      </c>
      <c r="G1046" s="18">
        <v>44064011</v>
      </c>
      <c r="H1046" s="19" t="s">
        <v>31</v>
      </c>
      <c r="I1046" s="61" t="s">
        <v>1815</v>
      </c>
      <c r="J1046" s="19" t="s">
        <v>32</v>
      </c>
      <c r="K1046" s="21" t="s">
        <v>4073</v>
      </c>
      <c r="L1046" s="60">
        <v>20000</v>
      </c>
    </row>
    <row r="1047" spans="1:12" s="55" customFormat="1" ht="18" customHeight="1" x14ac:dyDescent="0.25">
      <c r="A1047" s="14" t="s">
        <v>3894</v>
      </c>
      <c r="B1047" s="58" t="s">
        <v>1819</v>
      </c>
      <c r="C1047" s="56" t="s">
        <v>4080</v>
      </c>
      <c r="D1047" s="96">
        <v>31.56</v>
      </c>
      <c r="E1047" s="95">
        <v>0.06</v>
      </c>
      <c r="F1047" s="137">
        <f t="shared" si="92"/>
        <v>67.943999999999988</v>
      </c>
      <c r="G1047" s="18">
        <v>44064009</v>
      </c>
      <c r="H1047" s="19" t="s">
        <v>36</v>
      </c>
      <c r="I1047" s="62" t="s">
        <v>1815</v>
      </c>
      <c r="J1047" s="19" t="s">
        <v>37</v>
      </c>
      <c r="K1047" s="21" t="s">
        <v>4073</v>
      </c>
      <c r="L1047" s="60">
        <v>20000</v>
      </c>
    </row>
    <row r="1048" spans="1:12" s="55" customFormat="1" ht="18" customHeight="1" x14ac:dyDescent="0.25">
      <c r="A1048" s="14" t="s">
        <v>3894</v>
      </c>
      <c r="B1048" s="58" t="s">
        <v>1812</v>
      </c>
      <c r="C1048" s="56" t="s">
        <v>4081</v>
      </c>
      <c r="D1048" s="96">
        <v>31.29</v>
      </c>
      <c r="E1048" s="95">
        <v>0.06</v>
      </c>
      <c r="F1048" s="137">
        <f t="shared" si="92"/>
        <v>67.62</v>
      </c>
      <c r="G1048" s="18">
        <v>44844616</v>
      </c>
      <c r="H1048" s="19" t="s">
        <v>21</v>
      </c>
      <c r="I1048" s="63" t="s">
        <v>1815</v>
      </c>
      <c r="J1048" s="19" t="s">
        <v>23</v>
      </c>
      <c r="K1048" s="21" t="s">
        <v>4082</v>
      </c>
      <c r="L1048" s="60">
        <v>7000</v>
      </c>
    </row>
    <row r="1049" spans="1:12" s="55" customFormat="1" ht="18" customHeight="1" x14ac:dyDescent="0.25">
      <c r="A1049" s="14" t="s">
        <v>3894</v>
      </c>
      <c r="B1049" s="58" t="s">
        <v>1812</v>
      </c>
      <c r="C1049" s="56" t="s">
        <v>4083</v>
      </c>
      <c r="D1049" s="96">
        <v>31.29</v>
      </c>
      <c r="E1049" s="95">
        <v>0.06</v>
      </c>
      <c r="F1049" s="137">
        <f t="shared" si="92"/>
        <v>67.62</v>
      </c>
      <c r="G1049" s="18">
        <v>44844615</v>
      </c>
      <c r="H1049" s="19" t="s">
        <v>27</v>
      </c>
      <c r="I1049" s="59" t="s">
        <v>1815</v>
      </c>
      <c r="J1049" s="19" t="s">
        <v>28</v>
      </c>
      <c r="K1049" s="21" t="s">
        <v>4082</v>
      </c>
      <c r="L1049" s="60">
        <v>7300</v>
      </c>
    </row>
    <row r="1050" spans="1:12" s="55" customFormat="1" ht="18" customHeight="1" x14ac:dyDescent="0.25">
      <c r="A1050" s="14" t="s">
        <v>3894</v>
      </c>
      <c r="B1050" s="58" t="s">
        <v>1812</v>
      </c>
      <c r="C1050" s="56" t="s">
        <v>4084</v>
      </c>
      <c r="D1050" s="96">
        <v>31.29</v>
      </c>
      <c r="E1050" s="95">
        <v>0.06</v>
      </c>
      <c r="F1050" s="137">
        <f t="shared" si="92"/>
        <v>67.62</v>
      </c>
      <c r="G1050" s="18">
        <v>44844614</v>
      </c>
      <c r="H1050" s="19" t="s">
        <v>31</v>
      </c>
      <c r="I1050" s="61" t="s">
        <v>1815</v>
      </c>
      <c r="J1050" s="19" t="s">
        <v>32</v>
      </c>
      <c r="K1050" s="21" t="s">
        <v>4082</v>
      </c>
      <c r="L1050" s="60">
        <v>7300</v>
      </c>
    </row>
    <row r="1051" spans="1:12" s="55" customFormat="1" ht="18" customHeight="1" x14ac:dyDescent="0.25">
      <c r="A1051" s="14" t="s">
        <v>3894</v>
      </c>
      <c r="B1051" s="58" t="s">
        <v>1812</v>
      </c>
      <c r="C1051" s="56" t="s">
        <v>4085</v>
      </c>
      <c r="D1051" s="96">
        <v>31.29</v>
      </c>
      <c r="E1051" s="95">
        <v>0.06</v>
      </c>
      <c r="F1051" s="137">
        <f t="shared" si="92"/>
        <v>67.62</v>
      </c>
      <c r="G1051" s="18">
        <v>44844613</v>
      </c>
      <c r="H1051" s="19" t="s">
        <v>36</v>
      </c>
      <c r="I1051" s="62" t="s">
        <v>1815</v>
      </c>
      <c r="J1051" s="19" t="s">
        <v>37</v>
      </c>
      <c r="K1051" s="21" t="s">
        <v>4082</v>
      </c>
      <c r="L1051" s="60">
        <v>7300</v>
      </c>
    </row>
    <row r="1052" spans="1:12" s="55" customFormat="1" ht="18" customHeight="1" x14ac:dyDescent="0.25">
      <c r="A1052" s="14" t="s">
        <v>3894</v>
      </c>
      <c r="B1052" s="58" t="s">
        <v>1819</v>
      </c>
      <c r="C1052" s="56" t="s">
        <v>4086</v>
      </c>
      <c r="D1052" s="96">
        <v>42.18</v>
      </c>
      <c r="E1052" s="95">
        <v>0.06</v>
      </c>
      <c r="F1052" s="137">
        <f>SUM(D1052+E1052)*1.2 + 40</f>
        <v>90.688000000000002</v>
      </c>
      <c r="G1052" s="18">
        <v>44844408</v>
      </c>
      <c r="H1052" s="19" t="s">
        <v>21</v>
      </c>
      <c r="I1052" s="63" t="s">
        <v>1815</v>
      </c>
      <c r="J1052" s="19" t="s">
        <v>23</v>
      </c>
      <c r="K1052" s="21" t="s">
        <v>4087</v>
      </c>
      <c r="L1052" s="60">
        <v>30000</v>
      </c>
    </row>
    <row r="1053" spans="1:12" s="55" customFormat="1" ht="18" customHeight="1" x14ac:dyDescent="0.25">
      <c r="A1053" s="14" t="s">
        <v>3894</v>
      </c>
      <c r="B1053" s="58" t="s">
        <v>1819</v>
      </c>
      <c r="C1053" s="56" t="s">
        <v>4088</v>
      </c>
      <c r="D1053" s="96">
        <v>45.36</v>
      </c>
      <c r="E1053" s="95">
        <v>0.06</v>
      </c>
      <c r="F1053" s="137">
        <f t="shared" ref="F1053:F1056" si="93">SUM(D1053+E1053)*1.2 + 40</f>
        <v>94.503999999999991</v>
      </c>
      <c r="G1053" s="18">
        <v>44844407</v>
      </c>
      <c r="H1053" s="19" t="s">
        <v>27</v>
      </c>
      <c r="I1053" s="59" t="s">
        <v>1815</v>
      </c>
      <c r="J1053" s="19" t="s">
        <v>28</v>
      </c>
      <c r="K1053" s="21" t="s">
        <v>4087</v>
      </c>
      <c r="L1053" s="60">
        <v>30000</v>
      </c>
    </row>
    <row r="1054" spans="1:12" s="55" customFormat="1" ht="18" customHeight="1" x14ac:dyDescent="0.25">
      <c r="A1054" s="14" t="s">
        <v>3894</v>
      </c>
      <c r="B1054" s="58" t="s">
        <v>1819</v>
      </c>
      <c r="C1054" s="56" t="s">
        <v>4089</v>
      </c>
      <c r="D1054" s="96">
        <v>45.36</v>
      </c>
      <c r="E1054" s="95">
        <v>0.06</v>
      </c>
      <c r="F1054" s="137">
        <f t="shared" si="93"/>
        <v>94.503999999999991</v>
      </c>
      <c r="G1054" s="18">
        <v>44844406</v>
      </c>
      <c r="H1054" s="19" t="s">
        <v>31</v>
      </c>
      <c r="I1054" s="61" t="s">
        <v>1815</v>
      </c>
      <c r="J1054" s="19" t="s">
        <v>32</v>
      </c>
      <c r="K1054" s="21" t="s">
        <v>4087</v>
      </c>
      <c r="L1054" s="60">
        <v>30000</v>
      </c>
    </row>
    <row r="1055" spans="1:12" s="55" customFormat="1" ht="18" customHeight="1" x14ac:dyDescent="0.25">
      <c r="A1055" s="14" t="s">
        <v>3894</v>
      </c>
      <c r="B1055" s="58" t="s">
        <v>1819</v>
      </c>
      <c r="C1055" s="56" t="s">
        <v>4090</v>
      </c>
      <c r="D1055" s="96">
        <v>40.830000000000005</v>
      </c>
      <c r="E1055" s="95">
        <v>0.06</v>
      </c>
      <c r="F1055" s="137">
        <f t="shared" si="93"/>
        <v>89.068000000000012</v>
      </c>
      <c r="G1055" s="18">
        <v>44844405</v>
      </c>
      <c r="H1055" s="19" t="s">
        <v>36</v>
      </c>
      <c r="I1055" s="62" t="s">
        <v>1815</v>
      </c>
      <c r="J1055" s="19" t="s">
        <v>37</v>
      </c>
      <c r="K1055" s="21" t="s">
        <v>4087</v>
      </c>
      <c r="L1055" s="60">
        <v>30000</v>
      </c>
    </row>
    <row r="1056" spans="1:12" s="55" customFormat="1" ht="18" customHeight="1" x14ac:dyDescent="0.25">
      <c r="A1056" s="14" t="s">
        <v>3894</v>
      </c>
      <c r="B1056" s="58" t="s">
        <v>1812</v>
      </c>
      <c r="C1056" s="56" t="s">
        <v>4091</v>
      </c>
      <c r="D1056" s="96">
        <v>45.96</v>
      </c>
      <c r="E1056" s="95">
        <v>0.06</v>
      </c>
      <c r="F1056" s="137">
        <f t="shared" si="93"/>
        <v>95.224000000000004</v>
      </c>
      <c r="G1056" s="18">
        <v>46471104</v>
      </c>
      <c r="H1056" s="19" t="s">
        <v>21</v>
      </c>
      <c r="I1056" s="63" t="s">
        <v>1815</v>
      </c>
      <c r="J1056" s="19" t="s">
        <v>23</v>
      </c>
      <c r="K1056" s="21" t="s">
        <v>4092</v>
      </c>
      <c r="L1056" s="60">
        <v>7000</v>
      </c>
    </row>
    <row r="1057" spans="1:12" s="55" customFormat="1" ht="18" customHeight="1" x14ac:dyDescent="0.25">
      <c r="A1057" s="14" t="s">
        <v>3894</v>
      </c>
      <c r="B1057" s="58" t="s">
        <v>1812</v>
      </c>
      <c r="C1057" s="56" t="s">
        <v>4093</v>
      </c>
      <c r="D1057" s="96">
        <v>53.160000000000004</v>
      </c>
      <c r="E1057" s="95">
        <v>0.06</v>
      </c>
      <c r="F1057" s="137">
        <f>SUM(D1057+E1057)*1.2 + 50</f>
        <v>113.864</v>
      </c>
      <c r="G1057" s="18">
        <v>46471103</v>
      </c>
      <c r="H1057" s="19" t="s">
        <v>27</v>
      </c>
      <c r="I1057" s="59" t="s">
        <v>1815</v>
      </c>
      <c r="J1057" s="19" t="s">
        <v>28</v>
      </c>
      <c r="K1057" s="21" t="s">
        <v>4092</v>
      </c>
      <c r="L1057" s="60">
        <v>7000</v>
      </c>
    </row>
    <row r="1058" spans="1:12" s="55" customFormat="1" ht="18" customHeight="1" x14ac:dyDescent="0.25">
      <c r="A1058" s="14" t="s">
        <v>3894</v>
      </c>
      <c r="B1058" s="58" t="s">
        <v>1812</v>
      </c>
      <c r="C1058" s="56" t="s">
        <v>4094</v>
      </c>
      <c r="D1058" s="96">
        <v>59.06</v>
      </c>
      <c r="E1058" s="95">
        <v>0.06</v>
      </c>
      <c r="F1058" s="137">
        <f t="shared" ref="F1058:F1059" si="94">SUM(D1058+E1058)*1.2 + 50</f>
        <v>120.944</v>
      </c>
      <c r="G1058" s="18">
        <v>46471102</v>
      </c>
      <c r="H1058" s="19" t="s">
        <v>31</v>
      </c>
      <c r="I1058" s="61" t="s">
        <v>1815</v>
      </c>
      <c r="J1058" s="19" t="s">
        <v>32</v>
      </c>
      <c r="K1058" s="21" t="s">
        <v>4092</v>
      </c>
      <c r="L1058" s="60">
        <v>7000</v>
      </c>
    </row>
    <row r="1059" spans="1:12" s="55" customFormat="1" ht="18" customHeight="1" x14ac:dyDescent="0.25">
      <c r="A1059" s="14" t="s">
        <v>3894</v>
      </c>
      <c r="B1059" s="58" t="s">
        <v>1812</v>
      </c>
      <c r="C1059" s="56" t="s">
        <v>4095</v>
      </c>
      <c r="D1059" s="96">
        <v>53.160000000000004</v>
      </c>
      <c r="E1059" s="95">
        <v>0.06</v>
      </c>
      <c r="F1059" s="137">
        <f t="shared" si="94"/>
        <v>113.864</v>
      </c>
      <c r="G1059" s="18">
        <v>46471101</v>
      </c>
      <c r="H1059" s="19" t="s">
        <v>36</v>
      </c>
      <c r="I1059" s="62" t="s">
        <v>1815</v>
      </c>
      <c r="J1059" s="19" t="s">
        <v>37</v>
      </c>
      <c r="K1059" s="21" t="s">
        <v>4092</v>
      </c>
      <c r="L1059" s="60">
        <v>7000</v>
      </c>
    </row>
    <row r="1060" spans="1:12" s="55" customFormat="1" ht="18" customHeight="1" x14ac:dyDescent="0.25">
      <c r="A1060" s="14" t="s">
        <v>3894</v>
      </c>
      <c r="B1060" s="58" t="s">
        <v>1812</v>
      </c>
      <c r="C1060" s="56" t="s">
        <v>4096</v>
      </c>
      <c r="D1060" s="96">
        <v>15.96</v>
      </c>
      <c r="E1060" s="95">
        <v>0.06</v>
      </c>
      <c r="F1060" s="137">
        <f t="shared" si="91"/>
        <v>39.224000000000004</v>
      </c>
      <c r="G1060" s="18">
        <v>44844508</v>
      </c>
      <c r="H1060" s="19" t="s">
        <v>21</v>
      </c>
      <c r="I1060" s="63" t="s">
        <v>1815</v>
      </c>
      <c r="J1060" s="19" t="s">
        <v>23</v>
      </c>
      <c r="K1060" s="21" t="s">
        <v>4097</v>
      </c>
      <c r="L1060" s="60">
        <v>10000</v>
      </c>
    </row>
    <row r="1061" spans="1:12" s="55" customFormat="1" ht="18" customHeight="1" x14ac:dyDescent="0.25">
      <c r="A1061" s="14" t="s">
        <v>3894</v>
      </c>
      <c r="B1061" s="58" t="s">
        <v>1812</v>
      </c>
      <c r="C1061" s="56" t="s">
        <v>4098</v>
      </c>
      <c r="D1061" s="96">
        <v>14.370000000000001</v>
      </c>
      <c r="E1061" s="95">
        <v>0.06</v>
      </c>
      <c r="F1061" s="137">
        <f t="shared" si="91"/>
        <v>37.316000000000003</v>
      </c>
      <c r="G1061" s="18">
        <v>44844507</v>
      </c>
      <c r="H1061" s="19" t="s">
        <v>27</v>
      </c>
      <c r="I1061" s="59" t="s">
        <v>1815</v>
      </c>
      <c r="J1061" s="19" t="s">
        <v>28</v>
      </c>
      <c r="K1061" s="21" t="s">
        <v>4097</v>
      </c>
      <c r="L1061" s="60">
        <v>10000</v>
      </c>
    </row>
    <row r="1062" spans="1:12" s="55" customFormat="1" ht="18" customHeight="1" x14ac:dyDescent="0.25">
      <c r="A1062" s="14" t="s">
        <v>3894</v>
      </c>
      <c r="B1062" s="58" t="s">
        <v>1812</v>
      </c>
      <c r="C1062" s="56" t="s">
        <v>4099</v>
      </c>
      <c r="D1062" s="96">
        <v>14.370000000000001</v>
      </c>
      <c r="E1062" s="95">
        <v>0.06</v>
      </c>
      <c r="F1062" s="137">
        <f t="shared" si="91"/>
        <v>37.316000000000003</v>
      </c>
      <c r="G1062" s="18">
        <v>44844506</v>
      </c>
      <c r="H1062" s="19" t="s">
        <v>31</v>
      </c>
      <c r="I1062" s="61" t="s">
        <v>1815</v>
      </c>
      <c r="J1062" s="19" t="s">
        <v>32</v>
      </c>
      <c r="K1062" s="21" t="s">
        <v>4097</v>
      </c>
      <c r="L1062" s="60">
        <v>10000</v>
      </c>
    </row>
    <row r="1063" spans="1:12" s="55" customFormat="1" ht="18" customHeight="1" x14ac:dyDescent="0.25">
      <c r="A1063" s="14" t="s">
        <v>3894</v>
      </c>
      <c r="B1063" s="58" t="s">
        <v>1812</v>
      </c>
      <c r="C1063" s="56" t="s">
        <v>4100</v>
      </c>
      <c r="D1063" s="96">
        <v>15.96</v>
      </c>
      <c r="E1063" s="95">
        <v>0.06</v>
      </c>
      <c r="F1063" s="137">
        <f t="shared" si="91"/>
        <v>39.224000000000004</v>
      </c>
      <c r="G1063" s="18">
        <v>44844505</v>
      </c>
      <c r="H1063" s="19" t="s">
        <v>36</v>
      </c>
      <c r="I1063" s="62" t="s">
        <v>1815</v>
      </c>
      <c r="J1063" s="19" t="s">
        <v>37</v>
      </c>
      <c r="K1063" s="21" t="s">
        <v>4097</v>
      </c>
      <c r="L1063" s="60">
        <v>10000</v>
      </c>
    </row>
    <row r="1064" spans="1:12" s="55" customFormat="1" ht="18" customHeight="1" x14ac:dyDescent="0.25">
      <c r="A1064" s="14" t="s">
        <v>3894</v>
      </c>
      <c r="B1064" s="66" t="s">
        <v>1812</v>
      </c>
      <c r="C1064" s="56" t="s">
        <v>4101</v>
      </c>
      <c r="D1064" s="96">
        <v>58.47</v>
      </c>
      <c r="E1064" s="95">
        <v>0.06</v>
      </c>
      <c r="F1064" s="137">
        <f>SUM(D1064+E1064)*1.2 + 55</f>
        <v>125.236</v>
      </c>
      <c r="G1064" s="18">
        <v>46443104</v>
      </c>
      <c r="H1064" s="19" t="s">
        <v>21</v>
      </c>
      <c r="I1064" s="63" t="s">
        <v>1815</v>
      </c>
      <c r="J1064" s="19" t="s">
        <v>23</v>
      </c>
      <c r="K1064" s="21" t="s">
        <v>4102</v>
      </c>
      <c r="L1064" s="60">
        <v>10000</v>
      </c>
    </row>
    <row r="1065" spans="1:12" s="55" customFormat="1" ht="18" customHeight="1" x14ac:dyDescent="0.25">
      <c r="A1065" s="14" t="s">
        <v>3894</v>
      </c>
      <c r="B1065" s="66" t="s">
        <v>1812</v>
      </c>
      <c r="C1065" s="56" t="s">
        <v>4103</v>
      </c>
      <c r="D1065" s="96">
        <v>58.47</v>
      </c>
      <c r="E1065" s="95">
        <v>0.06</v>
      </c>
      <c r="F1065" s="137">
        <f t="shared" ref="F1065:F1067" si="95">SUM(D1065+E1065)*1.2 + 55</f>
        <v>125.236</v>
      </c>
      <c r="G1065" s="18">
        <v>46443103</v>
      </c>
      <c r="H1065" s="19" t="s">
        <v>27</v>
      </c>
      <c r="I1065" s="59" t="s">
        <v>1815</v>
      </c>
      <c r="J1065" s="19" t="s">
        <v>28</v>
      </c>
      <c r="K1065" s="21" t="s">
        <v>4102</v>
      </c>
      <c r="L1065" s="60">
        <v>10000</v>
      </c>
    </row>
    <row r="1066" spans="1:12" s="55" customFormat="1" ht="18" customHeight="1" x14ac:dyDescent="0.25">
      <c r="A1066" s="14" t="s">
        <v>3894</v>
      </c>
      <c r="B1066" s="66" t="s">
        <v>1812</v>
      </c>
      <c r="C1066" s="56" t="s">
        <v>4104</v>
      </c>
      <c r="D1066" s="96">
        <v>58.47</v>
      </c>
      <c r="E1066" s="95">
        <v>0.06</v>
      </c>
      <c r="F1066" s="137">
        <f t="shared" si="95"/>
        <v>125.236</v>
      </c>
      <c r="G1066" s="18">
        <v>46443102</v>
      </c>
      <c r="H1066" s="19" t="s">
        <v>31</v>
      </c>
      <c r="I1066" s="61" t="s">
        <v>1815</v>
      </c>
      <c r="J1066" s="19" t="s">
        <v>32</v>
      </c>
      <c r="K1066" s="21" t="s">
        <v>4102</v>
      </c>
      <c r="L1066" s="60">
        <v>10000</v>
      </c>
    </row>
    <row r="1067" spans="1:12" s="55" customFormat="1" ht="18" customHeight="1" x14ac:dyDescent="0.25">
      <c r="A1067" s="14" t="s">
        <v>3894</v>
      </c>
      <c r="B1067" s="66" t="s">
        <v>1812</v>
      </c>
      <c r="C1067" s="56" t="s">
        <v>4105</v>
      </c>
      <c r="D1067" s="96">
        <v>58.47</v>
      </c>
      <c r="E1067" s="95">
        <v>0.06</v>
      </c>
      <c r="F1067" s="137">
        <f t="shared" si="95"/>
        <v>125.236</v>
      </c>
      <c r="G1067" s="18">
        <v>46443101</v>
      </c>
      <c r="H1067" s="19" t="s">
        <v>36</v>
      </c>
      <c r="I1067" s="62" t="s">
        <v>1815</v>
      </c>
      <c r="J1067" s="19" t="s">
        <v>37</v>
      </c>
      <c r="K1067" s="21" t="s">
        <v>4102</v>
      </c>
      <c r="L1067" s="60">
        <v>10000</v>
      </c>
    </row>
    <row r="1068" spans="1:12" s="55" customFormat="1" ht="18" customHeight="1" x14ac:dyDescent="0.25">
      <c r="A1068" s="14" t="s">
        <v>3894</v>
      </c>
      <c r="B1068" s="58" t="s">
        <v>1812</v>
      </c>
      <c r="C1068" s="56" t="s">
        <v>4106</v>
      </c>
      <c r="D1068" s="96">
        <v>26.16</v>
      </c>
      <c r="E1068" s="95">
        <v>0.06</v>
      </c>
      <c r="F1068" s="137">
        <f>SUM(D1068+E1068)*1.2 + 22</f>
        <v>53.463999999999999</v>
      </c>
      <c r="G1068" s="18">
        <v>44059168</v>
      </c>
      <c r="H1068" s="19" t="s">
        <v>21</v>
      </c>
      <c r="I1068" s="63" t="s">
        <v>1815</v>
      </c>
      <c r="J1068" s="19" t="s">
        <v>23</v>
      </c>
      <c r="K1068" s="21" t="s">
        <v>4107</v>
      </c>
      <c r="L1068" s="60">
        <v>7000</v>
      </c>
    </row>
    <row r="1069" spans="1:12" s="55" customFormat="1" ht="18" customHeight="1" x14ac:dyDescent="0.25">
      <c r="A1069" s="14" t="s">
        <v>3894</v>
      </c>
      <c r="B1069" s="58" t="s">
        <v>1812</v>
      </c>
      <c r="C1069" s="56" t="s">
        <v>4108</v>
      </c>
      <c r="D1069" s="96">
        <v>27.959999999999997</v>
      </c>
      <c r="E1069" s="95">
        <v>0.06</v>
      </c>
      <c r="F1069" s="137">
        <f t="shared" ref="F1069:F1071" si="96">SUM(D1069+E1069)*1.2 + 22</f>
        <v>55.623999999999995</v>
      </c>
      <c r="G1069" s="18">
        <v>44059167</v>
      </c>
      <c r="H1069" s="19" t="s">
        <v>27</v>
      </c>
      <c r="I1069" s="59" t="s">
        <v>1815</v>
      </c>
      <c r="J1069" s="19" t="s">
        <v>28</v>
      </c>
      <c r="K1069" s="21" t="s">
        <v>4107</v>
      </c>
      <c r="L1069" s="60">
        <v>7300</v>
      </c>
    </row>
    <row r="1070" spans="1:12" s="55" customFormat="1" ht="18" customHeight="1" x14ac:dyDescent="0.25">
      <c r="A1070" s="14" t="s">
        <v>3894</v>
      </c>
      <c r="B1070" s="58" t="s">
        <v>1812</v>
      </c>
      <c r="C1070" s="56" t="s">
        <v>4109</v>
      </c>
      <c r="D1070" s="96">
        <v>27.959999999999997</v>
      </c>
      <c r="E1070" s="95">
        <v>0.06</v>
      </c>
      <c r="F1070" s="137">
        <f t="shared" si="96"/>
        <v>55.623999999999995</v>
      </c>
      <c r="G1070" s="18">
        <v>44059166</v>
      </c>
      <c r="H1070" s="19" t="s">
        <v>31</v>
      </c>
      <c r="I1070" s="61" t="s">
        <v>1815</v>
      </c>
      <c r="J1070" s="19" t="s">
        <v>32</v>
      </c>
      <c r="K1070" s="21" t="s">
        <v>4107</v>
      </c>
      <c r="L1070" s="60">
        <v>7300</v>
      </c>
    </row>
    <row r="1071" spans="1:12" s="55" customFormat="1" ht="18" customHeight="1" x14ac:dyDescent="0.25">
      <c r="A1071" s="14" t="s">
        <v>3894</v>
      </c>
      <c r="B1071" s="58" t="s">
        <v>1812</v>
      </c>
      <c r="C1071" s="56" t="s">
        <v>4110</v>
      </c>
      <c r="D1071" s="96">
        <v>27.959999999999997</v>
      </c>
      <c r="E1071" s="95">
        <v>0.06</v>
      </c>
      <c r="F1071" s="137">
        <f t="shared" si="96"/>
        <v>55.623999999999995</v>
      </c>
      <c r="G1071" s="18">
        <v>44059165</v>
      </c>
      <c r="H1071" s="19" t="s">
        <v>36</v>
      </c>
      <c r="I1071" s="62" t="s">
        <v>1815</v>
      </c>
      <c r="J1071" s="19" t="s">
        <v>37</v>
      </c>
      <c r="K1071" s="21" t="s">
        <v>4107</v>
      </c>
      <c r="L1071" s="60">
        <v>7300</v>
      </c>
    </row>
    <row r="1072" spans="1:12" s="55" customFormat="1" ht="18" customHeight="1" x14ac:dyDescent="0.25">
      <c r="A1072" s="14" t="s">
        <v>3894</v>
      </c>
      <c r="B1072" s="58" t="s">
        <v>1812</v>
      </c>
      <c r="C1072" s="56" t="s">
        <v>4111</v>
      </c>
      <c r="D1072" s="96">
        <v>41.010000000000005</v>
      </c>
      <c r="E1072" s="95">
        <v>0.06</v>
      </c>
      <c r="F1072" s="137">
        <f>SUM(D1072+E1072)*1.2 + 40</f>
        <v>89.284000000000006</v>
      </c>
      <c r="G1072" s="18">
        <v>44059212</v>
      </c>
      <c r="H1072" s="19" t="s">
        <v>21</v>
      </c>
      <c r="I1072" s="63" t="s">
        <v>1815</v>
      </c>
      <c r="J1072" s="19" t="s">
        <v>23</v>
      </c>
      <c r="K1072" s="21" t="s">
        <v>4112</v>
      </c>
      <c r="L1072" s="60">
        <v>9500</v>
      </c>
    </row>
    <row r="1073" spans="1:12" s="55" customFormat="1" ht="18" customHeight="1" x14ac:dyDescent="0.25">
      <c r="A1073" s="14" t="s">
        <v>3894</v>
      </c>
      <c r="B1073" s="58" t="s">
        <v>1812</v>
      </c>
      <c r="C1073" s="56" t="s">
        <v>4113</v>
      </c>
      <c r="D1073" s="96">
        <v>41.010000000000005</v>
      </c>
      <c r="E1073" s="95">
        <v>0.06</v>
      </c>
      <c r="F1073" s="137">
        <f t="shared" ref="F1073:F1075" si="97">SUM(D1073+E1073)*1.2 + 40</f>
        <v>89.284000000000006</v>
      </c>
      <c r="G1073" s="18">
        <v>44059211</v>
      </c>
      <c r="H1073" s="19" t="s">
        <v>27</v>
      </c>
      <c r="I1073" s="59" t="s">
        <v>1815</v>
      </c>
      <c r="J1073" s="19" t="s">
        <v>28</v>
      </c>
      <c r="K1073" s="21" t="s">
        <v>4112</v>
      </c>
      <c r="L1073" s="60">
        <v>10000</v>
      </c>
    </row>
    <row r="1074" spans="1:12" s="55" customFormat="1" ht="18" customHeight="1" x14ac:dyDescent="0.25">
      <c r="A1074" s="14" t="s">
        <v>3894</v>
      </c>
      <c r="B1074" s="58" t="s">
        <v>1812</v>
      </c>
      <c r="C1074" s="56" t="s">
        <v>4114</v>
      </c>
      <c r="D1074" s="96">
        <v>41.010000000000005</v>
      </c>
      <c r="E1074" s="95">
        <v>0.06</v>
      </c>
      <c r="F1074" s="137">
        <f t="shared" si="97"/>
        <v>89.284000000000006</v>
      </c>
      <c r="G1074" s="18">
        <v>44059210</v>
      </c>
      <c r="H1074" s="19" t="s">
        <v>31</v>
      </c>
      <c r="I1074" s="61" t="s">
        <v>1815</v>
      </c>
      <c r="J1074" s="19" t="s">
        <v>32</v>
      </c>
      <c r="K1074" s="21" t="s">
        <v>4112</v>
      </c>
      <c r="L1074" s="60">
        <v>10000</v>
      </c>
    </row>
    <row r="1075" spans="1:12" s="55" customFormat="1" ht="18" customHeight="1" x14ac:dyDescent="0.25">
      <c r="A1075" s="14" t="s">
        <v>3894</v>
      </c>
      <c r="B1075" s="58" t="s">
        <v>1812</v>
      </c>
      <c r="C1075" s="56" t="s">
        <v>4115</v>
      </c>
      <c r="D1075" s="96">
        <v>41.010000000000005</v>
      </c>
      <c r="E1075" s="95">
        <v>0.06</v>
      </c>
      <c r="F1075" s="137">
        <f t="shared" si="97"/>
        <v>89.284000000000006</v>
      </c>
      <c r="G1075" s="18">
        <v>44059209</v>
      </c>
      <c r="H1075" s="19" t="s">
        <v>36</v>
      </c>
      <c r="I1075" s="62" t="s">
        <v>1815</v>
      </c>
      <c r="J1075" s="19" t="s">
        <v>37</v>
      </c>
      <c r="K1075" s="21" t="s">
        <v>4112</v>
      </c>
      <c r="L1075" s="60">
        <v>10000</v>
      </c>
    </row>
    <row r="1076" spans="1:12" s="55" customFormat="1" ht="18" customHeight="1" x14ac:dyDescent="0.25">
      <c r="A1076" s="14" t="s">
        <v>3894</v>
      </c>
      <c r="B1076" s="58" t="s">
        <v>1812</v>
      </c>
      <c r="C1076" s="56" t="s">
        <v>4116</v>
      </c>
      <c r="D1076" s="96">
        <v>12.21</v>
      </c>
      <c r="E1076" s="95">
        <v>0.06</v>
      </c>
      <c r="F1076" s="137">
        <f t="shared" si="91"/>
        <v>34.724000000000004</v>
      </c>
      <c r="G1076" s="18">
        <v>43487712</v>
      </c>
      <c r="H1076" s="19" t="s">
        <v>21</v>
      </c>
      <c r="I1076" s="63" t="s">
        <v>1815</v>
      </c>
      <c r="J1076" s="19" t="s">
        <v>23</v>
      </c>
      <c r="K1076" s="21" t="s">
        <v>4117</v>
      </c>
      <c r="L1076" s="60">
        <v>6000</v>
      </c>
    </row>
    <row r="1077" spans="1:12" s="55" customFormat="1" ht="18" customHeight="1" x14ac:dyDescent="0.25">
      <c r="A1077" s="14" t="s">
        <v>3894</v>
      </c>
      <c r="B1077" s="58" t="s">
        <v>1812</v>
      </c>
      <c r="C1077" s="56" t="s">
        <v>4118</v>
      </c>
      <c r="D1077" s="96">
        <v>13.56</v>
      </c>
      <c r="E1077" s="95">
        <v>0.06</v>
      </c>
      <c r="F1077" s="137">
        <f t="shared" si="91"/>
        <v>36.344000000000001</v>
      </c>
      <c r="G1077" s="18">
        <v>43487711</v>
      </c>
      <c r="H1077" s="19" t="s">
        <v>27</v>
      </c>
      <c r="I1077" s="59" t="s">
        <v>1815</v>
      </c>
      <c r="J1077" s="19" t="s">
        <v>28</v>
      </c>
      <c r="K1077" s="21" t="s">
        <v>4117</v>
      </c>
      <c r="L1077" s="60">
        <v>6000</v>
      </c>
    </row>
    <row r="1078" spans="1:12" s="55" customFormat="1" ht="18" customHeight="1" x14ac:dyDescent="0.25">
      <c r="A1078" s="14" t="s">
        <v>3894</v>
      </c>
      <c r="B1078" s="58" t="s">
        <v>1812</v>
      </c>
      <c r="C1078" s="56" t="s">
        <v>4119</v>
      </c>
      <c r="D1078" s="96">
        <v>12.21</v>
      </c>
      <c r="E1078" s="95">
        <v>0.06</v>
      </c>
      <c r="F1078" s="137">
        <f t="shared" si="91"/>
        <v>34.724000000000004</v>
      </c>
      <c r="G1078" s="18">
        <v>43487710</v>
      </c>
      <c r="H1078" s="19" t="s">
        <v>31</v>
      </c>
      <c r="I1078" s="61" t="s">
        <v>1815</v>
      </c>
      <c r="J1078" s="19" t="s">
        <v>32</v>
      </c>
      <c r="K1078" s="21" t="s">
        <v>4117</v>
      </c>
      <c r="L1078" s="60">
        <v>6000</v>
      </c>
    </row>
    <row r="1079" spans="1:12" s="55" customFormat="1" ht="18" customHeight="1" x14ac:dyDescent="0.25">
      <c r="A1079" s="14" t="s">
        <v>3894</v>
      </c>
      <c r="B1079" s="58" t="s">
        <v>1812</v>
      </c>
      <c r="C1079" s="56" t="s">
        <v>4120</v>
      </c>
      <c r="D1079" s="96">
        <v>13.56</v>
      </c>
      <c r="E1079" s="95">
        <v>0.06</v>
      </c>
      <c r="F1079" s="137">
        <f t="shared" si="91"/>
        <v>36.344000000000001</v>
      </c>
      <c r="G1079" s="18">
        <v>43487709</v>
      </c>
      <c r="H1079" s="19" t="s">
        <v>36</v>
      </c>
      <c r="I1079" s="62" t="s">
        <v>1815</v>
      </c>
      <c r="J1079" s="19" t="s">
        <v>37</v>
      </c>
      <c r="K1079" s="21" t="s">
        <v>4117</v>
      </c>
      <c r="L1079" s="60">
        <v>6000</v>
      </c>
    </row>
    <row r="1080" spans="1:12" s="55" customFormat="1" ht="18" customHeight="1" x14ac:dyDescent="0.25">
      <c r="A1080" s="14" t="s">
        <v>3894</v>
      </c>
      <c r="B1080" s="58" t="s">
        <v>1812</v>
      </c>
      <c r="C1080" s="56" t="s">
        <v>4121</v>
      </c>
      <c r="D1080" s="96">
        <v>49.56</v>
      </c>
      <c r="E1080" s="95">
        <v>0.06</v>
      </c>
      <c r="F1080" s="137">
        <f>SUM(D1080+E1080)*1.2 + 45</f>
        <v>104.54400000000001</v>
      </c>
      <c r="G1080" s="18">
        <v>45862818</v>
      </c>
      <c r="H1080" s="19" t="s">
        <v>21</v>
      </c>
      <c r="I1080" s="63" t="s">
        <v>1815</v>
      </c>
      <c r="J1080" s="19" t="s">
        <v>23</v>
      </c>
      <c r="K1080" s="21" t="s">
        <v>4122</v>
      </c>
      <c r="L1080" s="60">
        <v>15000</v>
      </c>
    </row>
    <row r="1081" spans="1:12" s="55" customFormat="1" ht="18" customHeight="1" x14ac:dyDescent="0.25">
      <c r="A1081" s="14" t="s">
        <v>3894</v>
      </c>
      <c r="B1081" s="58" t="s">
        <v>1812</v>
      </c>
      <c r="C1081" s="56" t="s">
        <v>4123</v>
      </c>
      <c r="D1081" s="96">
        <v>51.81</v>
      </c>
      <c r="E1081" s="95">
        <v>0.06</v>
      </c>
      <c r="F1081" s="137">
        <f>SUM(D1081+E1081)*1.2 + 50</f>
        <v>112.244</v>
      </c>
      <c r="G1081" s="18">
        <v>45862816</v>
      </c>
      <c r="H1081" s="19" t="s">
        <v>27</v>
      </c>
      <c r="I1081" s="59" t="s">
        <v>1815</v>
      </c>
      <c r="J1081" s="19" t="s">
        <v>28</v>
      </c>
      <c r="K1081" s="21" t="s">
        <v>4122</v>
      </c>
      <c r="L1081" s="60">
        <v>10000</v>
      </c>
    </row>
    <row r="1082" spans="1:12" s="55" customFormat="1" ht="18" customHeight="1" x14ac:dyDescent="0.25">
      <c r="A1082" s="14" t="s">
        <v>3894</v>
      </c>
      <c r="B1082" s="58" t="s">
        <v>1812</v>
      </c>
      <c r="C1082" s="56" t="s">
        <v>4124</v>
      </c>
      <c r="D1082" s="96">
        <v>51.81</v>
      </c>
      <c r="E1082" s="95">
        <v>0.06</v>
      </c>
      <c r="F1082" s="137">
        <f t="shared" ref="F1082:F1083" si="98">SUM(D1082+E1082)*1.2 + 50</f>
        <v>112.244</v>
      </c>
      <c r="G1082" s="18">
        <v>45862815</v>
      </c>
      <c r="H1082" s="19" t="s">
        <v>31</v>
      </c>
      <c r="I1082" s="61" t="s">
        <v>1815</v>
      </c>
      <c r="J1082" s="19" t="s">
        <v>32</v>
      </c>
      <c r="K1082" s="21" t="s">
        <v>4122</v>
      </c>
      <c r="L1082" s="60">
        <v>10000</v>
      </c>
    </row>
    <row r="1083" spans="1:12" s="55" customFormat="1" ht="18" customHeight="1" x14ac:dyDescent="0.25">
      <c r="A1083" s="14" t="s">
        <v>3894</v>
      </c>
      <c r="B1083" s="58" t="s">
        <v>1812</v>
      </c>
      <c r="C1083" s="56" t="s">
        <v>4125</v>
      </c>
      <c r="D1083" s="96">
        <v>51.81</v>
      </c>
      <c r="E1083" s="95">
        <v>0.06</v>
      </c>
      <c r="F1083" s="137">
        <f t="shared" si="98"/>
        <v>112.244</v>
      </c>
      <c r="G1083" s="18">
        <v>45862814</v>
      </c>
      <c r="H1083" s="19" t="s">
        <v>36</v>
      </c>
      <c r="I1083" s="62" t="s">
        <v>1815</v>
      </c>
      <c r="J1083" s="19" t="s">
        <v>37</v>
      </c>
      <c r="K1083" s="21" t="s">
        <v>4122</v>
      </c>
      <c r="L1083" s="60">
        <v>10000</v>
      </c>
    </row>
    <row r="1084" spans="1:12" s="55" customFormat="1" ht="18" customHeight="1" x14ac:dyDescent="0.25">
      <c r="A1084" s="14" t="s">
        <v>3894</v>
      </c>
      <c r="B1084" s="58" t="s">
        <v>1812</v>
      </c>
      <c r="C1084" s="56" t="s">
        <v>4126</v>
      </c>
      <c r="D1084" s="96">
        <v>46.86</v>
      </c>
      <c r="E1084" s="95">
        <v>0.06</v>
      </c>
      <c r="F1084" s="137">
        <f>SUM(D1084+E1084)*1.2 + 45</f>
        <v>101.304</v>
      </c>
      <c r="G1084" s="18">
        <v>44036022</v>
      </c>
      <c r="H1084" s="19" t="s">
        <v>31</v>
      </c>
      <c r="I1084" s="61" t="s">
        <v>1815</v>
      </c>
      <c r="J1084" s="19" t="s">
        <v>32</v>
      </c>
      <c r="K1084" s="21" t="s">
        <v>4127</v>
      </c>
      <c r="L1084" s="60">
        <v>15000</v>
      </c>
    </row>
    <row r="1085" spans="1:12" s="55" customFormat="1" ht="18" customHeight="1" x14ac:dyDescent="0.25">
      <c r="A1085" s="14" t="s">
        <v>3894</v>
      </c>
      <c r="B1085" s="58" t="s">
        <v>1819</v>
      </c>
      <c r="C1085" s="56" t="s">
        <v>4128</v>
      </c>
      <c r="D1085" s="96">
        <v>40.06</v>
      </c>
      <c r="E1085" s="95">
        <v>0.06</v>
      </c>
      <c r="F1085" s="137">
        <f>SUM(D1085+E1085)*1.2 + 35</f>
        <v>83.144000000000005</v>
      </c>
      <c r="G1085" s="18">
        <v>42918108</v>
      </c>
      <c r="H1085" s="19" t="s">
        <v>21</v>
      </c>
      <c r="I1085" s="63" t="s">
        <v>1815</v>
      </c>
      <c r="J1085" s="19" t="s">
        <v>23</v>
      </c>
      <c r="K1085" s="21" t="s">
        <v>4129</v>
      </c>
      <c r="L1085" s="60">
        <v>30000</v>
      </c>
    </row>
    <row r="1086" spans="1:12" s="55" customFormat="1" ht="18" customHeight="1" x14ac:dyDescent="0.25">
      <c r="A1086" s="14" t="s">
        <v>3894</v>
      </c>
      <c r="B1086" s="58" t="s">
        <v>1819</v>
      </c>
      <c r="C1086" s="56" t="s">
        <v>4130</v>
      </c>
      <c r="D1086" s="96">
        <v>36.06</v>
      </c>
      <c r="E1086" s="95">
        <v>0.06</v>
      </c>
      <c r="F1086" s="137">
        <f t="shared" ref="F1086:F1088" si="99">SUM(D1086+E1086)*1.2 + 35</f>
        <v>78.343999999999994</v>
      </c>
      <c r="G1086" s="18">
        <v>42918107</v>
      </c>
      <c r="H1086" s="19" t="s">
        <v>27</v>
      </c>
      <c r="I1086" s="59" t="s">
        <v>1815</v>
      </c>
      <c r="J1086" s="19" t="s">
        <v>28</v>
      </c>
      <c r="K1086" s="21" t="s">
        <v>4129</v>
      </c>
      <c r="L1086" s="60">
        <v>30000</v>
      </c>
    </row>
    <row r="1087" spans="1:12" s="55" customFormat="1" ht="18" customHeight="1" x14ac:dyDescent="0.25">
      <c r="A1087" s="14" t="s">
        <v>3894</v>
      </c>
      <c r="B1087" s="58" t="s">
        <v>1819</v>
      </c>
      <c r="C1087" s="56" t="s">
        <v>4131</v>
      </c>
      <c r="D1087" s="96">
        <v>36.06</v>
      </c>
      <c r="E1087" s="95">
        <v>0.06</v>
      </c>
      <c r="F1087" s="137">
        <f t="shared" si="99"/>
        <v>78.343999999999994</v>
      </c>
      <c r="G1087" s="18">
        <v>42918106</v>
      </c>
      <c r="H1087" s="19" t="s">
        <v>31</v>
      </c>
      <c r="I1087" s="61" t="s">
        <v>1815</v>
      </c>
      <c r="J1087" s="19" t="s">
        <v>32</v>
      </c>
      <c r="K1087" s="21" t="s">
        <v>4129</v>
      </c>
      <c r="L1087" s="60">
        <v>30000</v>
      </c>
    </row>
    <row r="1088" spans="1:12" s="55" customFormat="1" ht="18" customHeight="1" x14ac:dyDescent="0.25">
      <c r="A1088" s="14" t="s">
        <v>3894</v>
      </c>
      <c r="B1088" s="58" t="s">
        <v>1819</v>
      </c>
      <c r="C1088" s="56" t="s">
        <v>4132</v>
      </c>
      <c r="D1088" s="96">
        <v>36.06</v>
      </c>
      <c r="E1088" s="95">
        <v>0.06</v>
      </c>
      <c r="F1088" s="137">
        <f t="shared" si="99"/>
        <v>78.343999999999994</v>
      </c>
      <c r="G1088" s="18">
        <v>42918105</v>
      </c>
      <c r="H1088" s="19" t="s">
        <v>36</v>
      </c>
      <c r="I1088" s="62" t="s">
        <v>1815</v>
      </c>
      <c r="J1088" s="19" t="s">
        <v>37</v>
      </c>
      <c r="K1088" s="21" t="s">
        <v>4129</v>
      </c>
      <c r="L1088" s="60">
        <v>30000</v>
      </c>
    </row>
    <row r="1089" spans="1:12" s="55" customFormat="1" ht="18" customHeight="1" x14ac:dyDescent="0.25">
      <c r="A1089" s="14" t="s">
        <v>3894</v>
      </c>
      <c r="B1089" s="58" t="s">
        <v>1812</v>
      </c>
      <c r="C1089" s="56" t="s">
        <v>4133</v>
      </c>
      <c r="D1089" s="96">
        <v>36.510000000000005</v>
      </c>
      <c r="E1089" s="95">
        <v>0.06</v>
      </c>
      <c r="F1089" s="137">
        <f>SUM(D1089+E1089)*1.2 + 35</f>
        <v>78.884000000000015</v>
      </c>
      <c r="G1089" s="18">
        <v>42918916</v>
      </c>
      <c r="H1089" s="19" t="s">
        <v>21</v>
      </c>
      <c r="I1089" s="63" t="s">
        <v>1815</v>
      </c>
      <c r="J1089" s="19" t="s">
        <v>23</v>
      </c>
      <c r="K1089" s="21" t="s">
        <v>4134</v>
      </c>
      <c r="L1089" s="60">
        <v>15000</v>
      </c>
    </row>
    <row r="1090" spans="1:12" s="55" customFormat="1" ht="18" customHeight="1" x14ac:dyDescent="0.25">
      <c r="A1090" s="14" t="s">
        <v>3894</v>
      </c>
      <c r="B1090" s="58" t="s">
        <v>1812</v>
      </c>
      <c r="C1090" s="56" t="s">
        <v>4135</v>
      </c>
      <c r="D1090" s="96">
        <v>32.870000000000005</v>
      </c>
      <c r="E1090" s="95">
        <v>0.06</v>
      </c>
      <c r="F1090" s="137">
        <f>SUM(D1090+E1090)*1.2 + 30</f>
        <v>69.516000000000005</v>
      </c>
      <c r="G1090" s="18">
        <v>42918915</v>
      </c>
      <c r="H1090" s="19" t="s">
        <v>27</v>
      </c>
      <c r="I1090" s="59" t="s">
        <v>1815</v>
      </c>
      <c r="J1090" s="19" t="s">
        <v>28</v>
      </c>
      <c r="K1090" s="21" t="s">
        <v>4134</v>
      </c>
      <c r="L1090" s="60">
        <v>15000</v>
      </c>
    </row>
    <row r="1091" spans="1:12" s="55" customFormat="1" ht="18" customHeight="1" x14ac:dyDescent="0.25">
      <c r="A1091" s="14" t="s">
        <v>3894</v>
      </c>
      <c r="B1091" s="58" t="s">
        <v>1812</v>
      </c>
      <c r="C1091" s="56" t="s">
        <v>4136</v>
      </c>
      <c r="D1091" s="96">
        <v>32.870000000000005</v>
      </c>
      <c r="E1091" s="95">
        <v>0.06</v>
      </c>
      <c r="F1091" s="137">
        <f t="shared" ref="F1091:F1092" si="100">SUM(D1091+E1091)*1.2 + 30</f>
        <v>69.516000000000005</v>
      </c>
      <c r="G1091" s="18">
        <v>42918914</v>
      </c>
      <c r="H1091" s="19" t="s">
        <v>31</v>
      </c>
      <c r="I1091" s="61" t="s">
        <v>1815</v>
      </c>
      <c r="J1091" s="19" t="s">
        <v>32</v>
      </c>
      <c r="K1091" s="21" t="s">
        <v>4134</v>
      </c>
      <c r="L1091" s="60">
        <v>15000</v>
      </c>
    </row>
    <row r="1092" spans="1:12" s="55" customFormat="1" ht="18" customHeight="1" x14ac:dyDescent="0.25">
      <c r="A1092" s="14" t="s">
        <v>3894</v>
      </c>
      <c r="B1092" s="58" t="s">
        <v>1812</v>
      </c>
      <c r="C1092" s="56" t="s">
        <v>4137</v>
      </c>
      <c r="D1092" s="96">
        <v>36.510000000000005</v>
      </c>
      <c r="E1092" s="95">
        <v>0.06</v>
      </c>
      <c r="F1092" s="137">
        <f t="shared" si="100"/>
        <v>73.884000000000015</v>
      </c>
      <c r="G1092" s="18">
        <v>42918913</v>
      </c>
      <c r="H1092" s="19" t="s">
        <v>36</v>
      </c>
      <c r="I1092" s="62" t="s">
        <v>1815</v>
      </c>
      <c r="J1092" s="19" t="s">
        <v>37</v>
      </c>
      <c r="K1092" s="21" t="s">
        <v>4134</v>
      </c>
      <c r="L1092" s="60">
        <v>15000</v>
      </c>
    </row>
    <row r="1093" spans="1:12" s="55" customFormat="1" ht="18" customHeight="1" x14ac:dyDescent="0.25">
      <c r="A1093" s="14" t="s">
        <v>1782</v>
      </c>
      <c r="B1093" s="58" t="s">
        <v>1812</v>
      </c>
      <c r="C1093" s="56" t="s">
        <v>4138</v>
      </c>
      <c r="D1093" s="96">
        <v>40.06</v>
      </c>
      <c r="E1093" s="95">
        <v>0.06</v>
      </c>
      <c r="F1093" s="137">
        <f>SUM(D1093+E1093)*1.2 + 35</f>
        <v>83.144000000000005</v>
      </c>
      <c r="G1093" s="18" t="s">
        <v>4139</v>
      </c>
      <c r="H1093" s="19" t="s">
        <v>27</v>
      </c>
      <c r="I1093" s="59" t="s">
        <v>1815</v>
      </c>
      <c r="J1093" s="19" t="s">
        <v>28</v>
      </c>
      <c r="K1093" s="21" t="s">
        <v>4140</v>
      </c>
      <c r="L1093" s="60">
        <v>19000</v>
      </c>
    </row>
    <row r="1094" spans="1:12" s="55" customFormat="1" ht="18" customHeight="1" x14ac:dyDescent="0.25">
      <c r="A1094" s="14" t="s">
        <v>1782</v>
      </c>
      <c r="B1094" s="58" t="s">
        <v>1812</v>
      </c>
      <c r="C1094" s="56" t="s">
        <v>4141</v>
      </c>
      <c r="D1094" s="96">
        <v>40.06</v>
      </c>
      <c r="E1094" s="95">
        <v>0.06</v>
      </c>
      <c r="F1094" s="137">
        <f t="shared" ref="F1094:F1095" si="101">SUM(D1094+E1094)*1.2 + 35</f>
        <v>83.144000000000005</v>
      </c>
      <c r="G1094" s="18" t="s">
        <v>4142</v>
      </c>
      <c r="H1094" s="19" t="s">
        <v>31</v>
      </c>
      <c r="I1094" s="61" t="s">
        <v>1815</v>
      </c>
      <c r="J1094" s="19" t="s">
        <v>32</v>
      </c>
      <c r="K1094" s="21" t="s">
        <v>4140</v>
      </c>
      <c r="L1094" s="60">
        <v>19000</v>
      </c>
    </row>
    <row r="1095" spans="1:12" s="55" customFormat="1" ht="18" customHeight="1" x14ac:dyDescent="0.25">
      <c r="A1095" s="14" t="s">
        <v>1782</v>
      </c>
      <c r="B1095" s="58" t="s">
        <v>1812</v>
      </c>
      <c r="C1095" s="56" t="s">
        <v>4143</v>
      </c>
      <c r="D1095" s="96">
        <v>40.06</v>
      </c>
      <c r="E1095" s="95">
        <v>0.06</v>
      </c>
      <c r="F1095" s="137">
        <f t="shared" si="101"/>
        <v>83.144000000000005</v>
      </c>
      <c r="G1095" s="18" t="s">
        <v>4144</v>
      </c>
      <c r="H1095" s="19" t="s">
        <v>36</v>
      </c>
      <c r="I1095" s="62" t="s">
        <v>1815</v>
      </c>
      <c r="J1095" s="19" t="s">
        <v>37</v>
      </c>
      <c r="K1095" s="21" t="s">
        <v>4140</v>
      </c>
      <c r="L1095" s="60">
        <v>19000</v>
      </c>
    </row>
    <row r="1096" spans="1:12" s="55" customFormat="1" ht="18" customHeight="1" x14ac:dyDescent="0.25">
      <c r="A1096" s="14" t="s">
        <v>1782</v>
      </c>
      <c r="B1096" s="58" t="s">
        <v>1812</v>
      </c>
      <c r="C1096" s="56" t="s">
        <v>4145</v>
      </c>
      <c r="D1096" s="96">
        <v>37.770000000000003</v>
      </c>
      <c r="E1096" s="95">
        <v>0.06</v>
      </c>
      <c r="F1096" s="137">
        <f>SUM(D1096+E1096)*1.2 + 35</f>
        <v>80.396000000000015</v>
      </c>
      <c r="G1096" s="18" t="s">
        <v>4146</v>
      </c>
      <c r="H1096" s="19" t="s">
        <v>21</v>
      </c>
      <c r="I1096" s="63" t="s">
        <v>1815</v>
      </c>
      <c r="J1096" s="19" t="s">
        <v>23</v>
      </c>
      <c r="K1096" s="21" t="s">
        <v>4147</v>
      </c>
      <c r="L1096" s="60">
        <v>3500</v>
      </c>
    </row>
    <row r="1097" spans="1:12" s="55" customFormat="1" ht="18" customHeight="1" x14ac:dyDescent="0.25">
      <c r="A1097" s="14" t="s">
        <v>1782</v>
      </c>
      <c r="B1097" s="58" t="s">
        <v>1812</v>
      </c>
      <c r="C1097" s="56" t="s">
        <v>4148</v>
      </c>
      <c r="D1097" s="96">
        <v>22.47</v>
      </c>
      <c r="E1097" s="95">
        <v>0.06</v>
      </c>
      <c r="F1097" s="137">
        <f t="shared" ref="F1097:F1155" si="102">SUM(D1097+E1097)*1.2 + 20</f>
        <v>47.036000000000001</v>
      </c>
      <c r="G1097" s="18" t="s">
        <v>4149</v>
      </c>
      <c r="H1097" s="19" t="s">
        <v>21</v>
      </c>
      <c r="I1097" s="63" t="s">
        <v>1815</v>
      </c>
      <c r="J1097" s="19" t="s">
        <v>23</v>
      </c>
      <c r="K1097" s="21" t="s">
        <v>4150</v>
      </c>
      <c r="L1097" s="60">
        <v>7200</v>
      </c>
    </row>
    <row r="1098" spans="1:12" s="55" customFormat="1" ht="18" customHeight="1" x14ac:dyDescent="0.25">
      <c r="A1098" s="14" t="s">
        <v>4151</v>
      </c>
      <c r="B1098" s="58" t="s">
        <v>1812</v>
      </c>
      <c r="C1098" s="56" t="s">
        <v>4152</v>
      </c>
      <c r="D1098" s="96">
        <v>22.56</v>
      </c>
      <c r="E1098" s="95">
        <v>0.06</v>
      </c>
      <c r="F1098" s="137">
        <f t="shared" si="102"/>
        <v>47.143999999999991</v>
      </c>
      <c r="G1098" s="18" t="s">
        <v>4153</v>
      </c>
      <c r="H1098" s="19" t="s">
        <v>21</v>
      </c>
      <c r="I1098" s="63" t="s">
        <v>1815</v>
      </c>
      <c r="J1098" s="19" t="s">
        <v>23</v>
      </c>
      <c r="K1098" s="21" t="s">
        <v>4154</v>
      </c>
      <c r="L1098" s="60">
        <v>10000</v>
      </c>
    </row>
    <row r="1099" spans="1:12" s="55" customFormat="1" ht="18" customHeight="1" x14ac:dyDescent="0.25">
      <c r="A1099" s="14" t="s">
        <v>4151</v>
      </c>
      <c r="B1099" s="58" t="s">
        <v>1812</v>
      </c>
      <c r="C1099" s="56" t="s">
        <v>4155</v>
      </c>
      <c r="D1099" s="96">
        <v>30</v>
      </c>
      <c r="E1099" s="95">
        <v>0.06</v>
      </c>
      <c r="F1099" s="137">
        <f>SUM(D1099+E1099)*1.2 + 30</f>
        <v>66.072000000000003</v>
      </c>
      <c r="G1099" s="18" t="s">
        <v>4156</v>
      </c>
      <c r="H1099" s="19" t="s">
        <v>21</v>
      </c>
      <c r="I1099" s="63" t="s">
        <v>1815</v>
      </c>
      <c r="J1099" s="19" t="s">
        <v>23</v>
      </c>
      <c r="K1099" s="21" t="s">
        <v>4157</v>
      </c>
      <c r="L1099" s="60">
        <v>7500</v>
      </c>
    </row>
    <row r="1100" spans="1:12" s="55" customFormat="1" ht="18" customHeight="1" x14ac:dyDescent="0.25">
      <c r="A1100" s="14" t="s">
        <v>4151</v>
      </c>
      <c r="B1100" s="58" t="s">
        <v>1812</v>
      </c>
      <c r="C1100" s="56" t="s">
        <v>4158</v>
      </c>
      <c r="D1100" s="96">
        <v>43.71</v>
      </c>
      <c r="E1100" s="95">
        <v>0.06</v>
      </c>
      <c r="F1100" s="137">
        <f>SUM(D1100+E1100)*1.2 + 40</f>
        <v>92.524000000000001</v>
      </c>
      <c r="G1100" s="18" t="s">
        <v>4159</v>
      </c>
      <c r="H1100" s="19" t="s">
        <v>21</v>
      </c>
      <c r="I1100" s="63" t="s">
        <v>1815</v>
      </c>
      <c r="J1100" s="19" t="s">
        <v>23</v>
      </c>
      <c r="K1100" s="21" t="s">
        <v>4160</v>
      </c>
      <c r="L1100" s="60">
        <v>4000</v>
      </c>
    </row>
    <row r="1101" spans="1:12" s="55" customFormat="1" ht="18" customHeight="1" x14ac:dyDescent="0.25">
      <c r="A1101" s="14" t="s">
        <v>4151</v>
      </c>
      <c r="B1101" s="58" t="s">
        <v>1812</v>
      </c>
      <c r="C1101" s="56" t="s">
        <v>4161</v>
      </c>
      <c r="D1101" s="96">
        <v>5.46</v>
      </c>
      <c r="E1101" s="95">
        <v>0.06</v>
      </c>
      <c r="F1101" s="137">
        <f t="shared" si="102"/>
        <v>26.623999999999999</v>
      </c>
      <c r="G1101" s="18" t="s">
        <v>4162</v>
      </c>
      <c r="H1101" s="19" t="s">
        <v>21</v>
      </c>
      <c r="I1101" s="63" t="s">
        <v>1815</v>
      </c>
      <c r="J1101" s="19" t="s">
        <v>23</v>
      </c>
      <c r="K1101" s="21" t="s">
        <v>4163</v>
      </c>
      <c r="L1101" s="60">
        <v>2000</v>
      </c>
    </row>
    <row r="1102" spans="1:12" s="55" customFormat="1" ht="18" customHeight="1" x14ac:dyDescent="0.25">
      <c r="A1102" s="14" t="s">
        <v>4151</v>
      </c>
      <c r="B1102" s="58" t="s">
        <v>1812</v>
      </c>
      <c r="C1102" s="56" t="s">
        <v>4164</v>
      </c>
      <c r="D1102" s="96">
        <v>32.200000000000003</v>
      </c>
      <c r="E1102" s="95">
        <v>0.06</v>
      </c>
      <c r="F1102" s="137">
        <f>SUM(D1102+E1102)*1.2 + 30</f>
        <v>68.712000000000003</v>
      </c>
      <c r="G1102" s="18" t="s">
        <v>4165</v>
      </c>
      <c r="H1102" s="19" t="s">
        <v>21</v>
      </c>
      <c r="I1102" s="63" t="s">
        <v>1815</v>
      </c>
      <c r="J1102" s="19" t="s">
        <v>23</v>
      </c>
      <c r="K1102" s="21" t="s">
        <v>4166</v>
      </c>
      <c r="L1102" s="60">
        <v>10000</v>
      </c>
    </row>
    <row r="1103" spans="1:12" s="55" customFormat="1" ht="18" customHeight="1" x14ac:dyDescent="0.25">
      <c r="A1103" s="14" t="s">
        <v>1794</v>
      </c>
      <c r="B1103" s="58" t="s">
        <v>1812</v>
      </c>
      <c r="C1103" s="56" t="s">
        <v>4167</v>
      </c>
      <c r="D1103" s="96">
        <v>31.56</v>
      </c>
      <c r="E1103" s="95">
        <v>0.06</v>
      </c>
      <c r="F1103" s="137">
        <f>SUM(D1103+E1103)*1.2 + 30</f>
        <v>67.943999999999988</v>
      </c>
      <c r="G1103" s="18" t="s">
        <v>4168</v>
      </c>
      <c r="H1103" s="19" t="s">
        <v>21</v>
      </c>
      <c r="I1103" s="63" t="s">
        <v>1815</v>
      </c>
      <c r="J1103" s="19" t="s">
        <v>23</v>
      </c>
      <c r="K1103" s="21" t="s">
        <v>4169</v>
      </c>
      <c r="L1103" s="60">
        <v>5500</v>
      </c>
    </row>
    <row r="1104" spans="1:12" s="55" customFormat="1" ht="18" customHeight="1" x14ac:dyDescent="0.25">
      <c r="A1104" s="14" t="s">
        <v>1405</v>
      </c>
      <c r="B1104" s="58" t="s">
        <v>1812</v>
      </c>
      <c r="C1104" s="56" t="s">
        <v>4170</v>
      </c>
      <c r="D1104" s="96">
        <v>13.110000000000001</v>
      </c>
      <c r="E1104" s="95">
        <v>0.06</v>
      </c>
      <c r="F1104" s="137">
        <f t="shared" si="102"/>
        <v>35.804000000000002</v>
      </c>
      <c r="G1104" s="18">
        <v>407166</v>
      </c>
      <c r="H1104" s="19" t="s">
        <v>21</v>
      </c>
      <c r="I1104" s="63" t="s">
        <v>1815</v>
      </c>
      <c r="J1104" s="19" t="s">
        <v>23</v>
      </c>
      <c r="K1104" s="21" t="s">
        <v>4171</v>
      </c>
      <c r="L1104" s="60">
        <v>1200</v>
      </c>
    </row>
    <row r="1105" spans="1:12" s="55" customFormat="1" ht="18" customHeight="1" x14ac:dyDescent="0.25">
      <c r="A1105" s="14" t="s">
        <v>1405</v>
      </c>
      <c r="B1105" s="58" t="s">
        <v>1812</v>
      </c>
      <c r="C1105" s="56" t="s">
        <v>4172</v>
      </c>
      <c r="D1105" s="96">
        <v>19.86</v>
      </c>
      <c r="E1105" s="95">
        <v>0.06</v>
      </c>
      <c r="F1105" s="137">
        <f t="shared" si="102"/>
        <v>43.903999999999996</v>
      </c>
      <c r="G1105" s="18">
        <v>413196</v>
      </c>
      <c r="H1105" s="19" t="s">
        <v>21</v>
      </c>
      <c r="I1105" s="63" t="s">
        <v>1815</v>
      </c>
      <c r="J1105" s="19" t="s">
        <v>23</v>
      </c>
      <c r="K1105" s="21" t="s">
        <v>4173</v>
      </c>
      <c r="L1105" s="60">
        <v>4000</v>
      </c>
    </row>
    <row r="1106" spans="1:12" s="55" customFormat="1" ht="18" customHeight="1" x14ac:dyDescent="0.25">
      <c r="A1106" s="14" t="s">
        <v>1405</v>
      </c>
      <c r="B1106" s="58" t="s">
        <v>1812</v>
      </c>
      <c r="C1106" s="56" t="s">
        <v>4174</v>
      </c>
      <c r="D1106" s="96">
        <v>27.06</v>
      </c>
      <c r="E1106" s="95">
        <v>0.06</v>
      </c>
      <c r="F1106" s="137">
        <f>SUM(D1106+E1106)*1.2 + 25</f>
        <v>57.543999999999997</v>
      </c>
      <c r="G1106" s="18">
        <v>406572</v>
      </c>
      <c r="H1106" s="19" t="s">
        <v>21</v>
      </c>
      <c r="I1106" s="63" t="s">
        <v>1815</v>
      </c>
      <c r="J1106" s="19" t="s">
        <v>23</v>
      </c>
      <c r="K1106" s="21" t="s">
        <v>4175</v>
      </c>
      <c r="L1106" s="60">
        <v>4000</v>
      </c>
    </row>
    <row r="1107" spans="1:12" s="55" customFormat="1" ht="18" customHeight="1" x14ac:dyDescent="0.25">
      <c r="A1107" s="14" t="s">
        <v>1405</v>
      </c>
      <c r="B1107" s="58" t="s">
        <v>1812</v>
      </c>
      <c r="C1107" s="56" t="s">
        <v>4176</v>
      </c>
      <c r="D1107" s="96">
        <v>9.6900000000000013</v>
      </c>
      <c r="E1107" s="95">
        <v>0.06</v>
      </c>
      <c r="F1107" s="137">
        <f t="shared" si="102"/>
        <v>31.700000000000003</v>
      </c>
      <c r="G1107" s="18" t="s">
        <v>4177</v>
      </c>
      <c r="H1107" s="19" t="s">
        <v>21</v>
      </c>
      <c r="I1107" s="63" t="s">
        <v>1815</v>
      </c>
      <c r="J1107" s="19" t="s">
        <v>23</v>
      </c>
      <c r="K1107" s="21" t="s">
        <v>4178</v>
      </c>
      <c r="L1107" s="60">
        <v>2600</v>
      </c>
    </row>
    <row r="1108" spans="1:12" s="55" customFormat="1" ht="18" customHeight="1" x14ac:dyDescent="0.25">
      <c r="A1108" s="14" t="s">
        <v>1405</v>
      </c>
      <c r="B1108" s="58" t="s">
        <v>1812</v>
      </c>
      <c r="C1108" s="56" t="s">
        <v>4179</v>
      </c>
      <c r="D1108" s="96">
        <v>6.06</v>
      </c>
      <c r="E1108" s="95">
        <v>0.06</v>
      </c>
      <c r="F1108" s="137">
        <f t="shared" si="102"/>
        <v>27.343999999999998</v>
      </c>
      <c r="G1108" s="18" t="s">
        <v>4180</v>
      </c>
      <c r="H1108" s="19" t="s">
        <v>21</v>
      </c>
      <c r="I1108" s="63" t="s">
        <v>1815</v>
      </c>
      <c r="J1108" s="19" t="s">
        <v>23</v>
      </c>
      <c r="K1108" s="21" t="s">
        <v>4181</v>
      </c>
      <c r="L1108" s="60">
        <v>9000</v>
      </c>
    </row>
    <row r="1109" spans="1:12" s="55" customFormat="1" ht="18" customHeight="1" x14ac:dyDescent="0.25">
      <c r="A1109" s="14" t="s">
        <v>1405</v>
      </c>
      <c r="B1109" s="58" t="s">
        <v>1812</v>
      </c>
      <c r="C1109" s="56" t="s">
        <v>4182</v>
      </c>
      <c r="D1109" s="96">
        <v>9.66</v>
      </c>
      <c r="E1109" s="95">
        <v>0.06</v>
      </c>
      <c r="F1109" s="137">
        <f t="shared" si="102"/>
        <v>31.664000000000001</v>
      </c>
      <c r="G1109" s="18">
        <v>888216</v>
      </c>
      <c r="H1109" s="19" t="s">
        <v>21</v>
      </c>
      <c r="I1109" s="63" t="s">
        <v>1815</v>
      </c>
      <c r="J1109" s="19" t="s">
        <v>23</v>
      </c>
      <c r="K1109" s="21" t="s">
        <v>4183</v>
      </c>
      <c r="L1109" s="60">
        <v>10800</v>
      </c>
    </row>
    <row r="1110" spans="1:12" s="55" customFormat="1" ht="18" customHeight="1" x14ac:dyDescent="0.25">
      <c r="A1110" s="14" t="s">
        <v>1405</v>
      </c>
      <c r="B1110" s="58" t="s">
        <v>1812</v>
      </c>
      <c r="C1110" s="56" t="s">
        <v>4184</v>
      </c>
      <c r="D1110" s="96">
        <v>5.8599999999999994</v>
      </c>
      <c r="E1110" s="95">
        <v>0.06</v>
      </c>
      <c r="F1110" s="137">
        <f t="shared" si="102"/>
        <v>27.103999999999999</v>
      </c>
      <c r="G1110" s="18" t="s">
        <v>4185</v>
      </c>
      <c r="H1110" s="19" t="s">
        <v>21</v>
      </c>
      <c r="I1110" s="63" t="s">
        <v>1815</v>
      </c>
      <c r="J1110" s="19" t="s">
        <v>23</v>
      </c>
      <c r="K1110" s="21" t="s">
        <v>4186</v>
      </c>
      <c r="L1110" s="60">
        <v>7000</v>
      </c>
    </row>
    <row r="1111" spans="1:12" s="55" customFormat="1" ht="18" customHeight="1" x14ac:dyDescent="0.25">
      <c r="A1111" s="14" t="s">
        <v>1405</v>
      </c>
      <c r="B1111" s="58" t="s">
        <v>1812</v>
      </c>
      <c r="C1111" s="56" t="s">
        <v>4187</v>
      </c>
      <c r="D1111" s="96">
        <v>4.6599999999999993</v>
      </c>
      <c r="E1111" s="95">
        <v>0.06</v>
      </c>
      <c r="F1111" s="137">
        <f t="shared" si="102"/>
        <v>25.663999999999998</v>
      </c>
      <c r="G1111" s="18">
        <v>888261</v>
      </c>
      <c r="H1111" s="19" t="s">
        <v>21</v>
      </c>
      <c r="I1111" s="63" t="s">
        <v>1815</v>
      </c>
      <c r="J1111" s="19" t="s">
        <v>23</v>
      </c>
      <c r="K1111" s="21" t="s">
        <v>4188</v>
      </c>
      <c r="L1111" s="60">
        <v>7000</v>
      </c>
    </row>
    <row r="1112" spans="1:12" s="55" customFormat="1" ht="18" customHeight="1" x14ac:dyDescent="0.25">
      <c r="A1112" s="14" t="s">
        <v>1405</v>
      </c>
      <c r="B1112" s="58" t="s">
        <v>1812</v>
      </c>
      <c r="C1112" s="56" t="s">
        <v>4189</v>
      </c>
      <c r="D1112" s="96">
        <v>14.370000000000001</v>
      </c>
      <c r="E1112" s="95">
        <v>0.06</v>
      </c>
      <c r="F1112" s="137">
        <f t="shared" si="102"/>
        <v>37.316000000000003</v>
      </c>
      <c r="G1112" s="18">
        <v>408010</v>
      </c>
      <c r="H1112" s="19" t="s">
        <v>21</v>
      </c>
      <c r="I1112" s="63" t="s">
        <v>1815</v>
      </c>
      <c r="J1112" s="19" t="s">
        <v>23</v>
      </c>
      <c r="K1112" s="21" t="s">
        <v>4190</v>
      </c>
      <c r="L1112" s="60">
        <v>1500</v>
      </c>
    </row>
    <row r="1113" spans="1:12" s="55" customFormat="1" ht="18" customHeight="1" x14ac:dyDescent="0.25">
      <c r="A1113" s="14" t="s">
        <v>1405</v>
      </c>
      <c r="B1113" s="58" t="s">
        <v>1812</v>
      </c>
      <c r="C1113" s="56" t="s">
        <v>4191</v>
      </c>
      <c r="D1113" s="96">
        <v>31.56</v>
      </c>
      <c r="E1113" s="95">
        <v>0.06</v>
      </c>
      <c r="F1113" s="137">
        <f>SUM(D1113+E1113)*1.2 + 30</f>
        <v>67.943999999999988</v>
      </c>
      <c r="G1113" s="18">
        <v>841925</v>
      </c>
      <c r="H1113" s="19" t="s">
        <v>21</v>
      </c>
      <c r="I1113" s="63" t="s">
        <v>1815</v>
      </c>
      <c r="J1113" s="19" t="s">
        <v>23</v>
      </c>
      <c r="K1113" s="21" t="s">
        <v>4192</v>
      </c>
      <c r="L1113" s="60">
        <v>15000</v>
      </c>
    </row>
    <row r="1114" spans="1:12" s="55" customFormat="1" ht="18" customHeight="1" x14ac:dyDescent="0.25">
      <c r="A1114" s="14" t="s">
        <v>1405</v>
      </c>
      <c r="B1114" s="58" t="s">
        <v>1812</v>
      </c>
      <c r="C1114" s="56" t="s">
        <v>4193</v>
      </c>
      <c r="D1114" s="96">
        <v>36.06</v>
      </c>
      <c r="E1114" s="95">
        <v>0.06</v>
      </c>
      <c r="F1114" s="137">
        <f t="shared" ref="F1114:F1116" si="103">SUM(D1114+E1114)*1.2 + 30</f>
        <v>73.343999999999994</v>
      </c>
      <c r="G1114" s="18">
        <v>841928</v>
      </c>
      <c r="H1114" s="19" t="s">
        <v>27</v>
      </c>
      <c r="I1114" s="59" t="s">
        <v>1815</v>
      </c>
      <c r="J1114" s="19" t="s">
        <v>28</v>
      </c>
      <c r="K1114" s="21" t="s">
        <v>4192</v>
      </c>
      <c r="L1114" s="60">
        <v>9500</v>
      </c>
    </row>
    <row r="1115" spans="1:12" s="55" customFormat="1" ht="18" customHeight="1" x14ac:dyDescent="0.25">
      <c r="A1115" s="14" t="s">
        <v>1405</v>
      </c>
      <c r="B1115" s="58" t="s">
        <v>1812</v>
      </c>
      <c r="C1115" s="56" t="s">
        <v>4194</v>
      </c>
      <c r="D1115" s="96">
        <v>36.06</v>
      </c>
      <c r="E1115" s="95">
        <v>0.06</v>
      </c>
      <c r="F1115" s="137">
        <f t="shared" si="103"/>
        <v>73.343999999999994</v>
      </c>
      <c r="G1115" s="18">
        <v>841927</v>
      </c>
      <c r="H1115" s="19" t="s">
        <v>31</v>
      </c>
      <c r="I1115" s="61" t="s">
        <v>1815</v>
      </c>
      <c r="J1115" s="19" t="s">
        <v>32</v>
      </c>
      <c r="K1115" s="21" t="s">
        <v>4192</v>
      </c>
      <c r="L1115" s="60">
        <v>9500</v>
      </c>
    </row>
    <row r="1116" spans="1:12" s="55" customFormat="1" ht="18" customHeight="1" x14ac:dyDescent="0.25">
      <c r="A1116" s="14" t="s">
        <v>1405</v>
      </c>
      <c r="B1116" s="58" t="s">
        <v>1812</v>
      </c>
      <c r="C1116" s="56" t="s">
        <v>4195</v>
      </c>
      <c r="D1116" s="96">
        <v>36.06</v>
      </c>
      <c r="E1116" s="95">
        <v>0.06</v>
      </c>
      <c r="F1116" s="137">
        <f t="shared" si="103"/>
        <v>73.343999999999994</v>
      </c>
      <c r="G1116" s="18">
        <v>841926</v>
      </c>
      <c r="H1116" s="19" t="s">
        <v>36</v>
      </c>
      <c r="I1116" s="62" t="s">
        <v>1815</v>
      </c>
      <c r="J1116" s="19" t="s">
        <v>37</v>
      </c>
      <c r="K1116" s="21" t="s">
        <v>4192</v>
      </c>
      <c r="L1116" s="60">
        <v>9500</v>
      </c>
    </row>
    <row r="1117" spans="1:12" s="55" customFormat="1" ht="18" customHeight="1" x14ac:dyDescent="0.25">
      <c r="A1117" s="14" t="s">
        <v>1405</v>
      </c>
      <c r="B1117" s="58" t="s">
        <v>1812</v>
      </c>
      <c r="C1117" s="56" t="s">
        <v>4196</v>
      </c>
      <c r="D1117" s="96">
        <v>15.81</v>
      </c>
      <c r="E1117" s="95">
        <v>0.06</v>
      </c>
      <c r="F1117" s="137">
        <f t="shared" si="102"/>
        <v>39.043999999999997</v>
      </c>
      <c r="G1117" s="18">
        <v>407254</v>
      </c>
      <c r="H1117" s="19" t="s">
        <v>21</v>
      </c>
      <c r="I1117" s="63" t="s">
        <v>1815</v>
      </c>
      <c r="J1117" s="19" t="s">
        <v>23</v>
      </c>
      <c r="K1117" s="21" t="s">
        <v>4197</v>
      </c>
      <c r="L1117" s="60">
        <v>2600</v>
      </c>
    </row>
    <row r="1118" spans="1:12" s="55" customFormat="1" ht="18" customHeight="1" x14ac:dyDescent="0.25">
      <c r="A1118" s="14" t="s">
        <v>1405</v>
      </c>
      <c r="B1118" s="58" t="s">
        <v>1812</v>
      </c>
      <c r="C1118" s="56" t="s">
        <v>4198</v>
      </c>
      <c r="D1118" s="96">
        <v>45.06</v>
      </c>
      <c r="E1118" s="95">
        <v>0.06</v>
      </c>
      <c r="F1118" s="137">
        <f>SUM(D1118+E1118)*1.2 + 40</f>
        <v>94.144000000000005</v>
      </c>
      <c r="G1118" s="18">
        <v>888832</v>
      </c>
      <c r="H1118" s="19" t="s">
        <v>21</v>
      </c>
      <c r="I1118" s="63" t="s">
        <v>1815</v>
      </c>
      <c r="J1118" s="19" t="s">
        <v>23</v>
      </c>
      <c r="K1118" s="21" t="s">
        <v>4199</v>
      </c>
      <c r="L1118" s="60">
        <v>20000</v>
      </c>
    </row>
    <row r="1119" spans="1:12" s="55" customFormat="1" ht="18" customHeight="1" x14ac:dyDescent="0.25">
      <c r="A1119" s="14" t="s">
        <v>1405</v>
      </c>
      <c r="B1119" s="58" t="s">
        <v>1812</v>
      </c>
      <c r="C1119" s="56" t="s">
        <v>4200</v>
      </c>
      <c r="D1119" s="96">
        <v>26.16</v>
      </c>
      <c r="E1119" s="95">
        <v>0.06</v>
      </c>
      <c r="F1119" s="137">
        <f>SUM(D1119+E1119)*1.2 + 22</f>
        <v>53.463999999999999</v>
      </c>
      <c r="G1119" s="18">
        <v>841504</v>
      </c>
      <c r="H1119" s="19" t="s">
        <v>21</v>
      </c>
      <c r="I1119" s="63" t="s">
        <v>1815</v>
      </c>
      <c r="J1119" s="19" t="s">
        <v>23</v>
      </c>
      <c r="K1119" s="21" t="s">
        <v>4201</v>
      </c>
      <c r="L1119" s="60">
        <v>10000</v>
      </c>
    </row>
    <row r="1120" spans="1:12" s="55" customFormat="1" ht="18" customHeight="1" x14ac:dyDescent="0.25">
      <c r="A1120" s="14" t="s">
        <v>1405</v>
      </c>
      <c r="B1120" s="58" t="s">
        <v>1812</v>
      </c>
      <c r="C1120" s="56" t="s">
        <v>4202</v>
      </c>
      <c r="D1120" s="96">
        <v>38.760000000000005</v>
      </c>
      <c r="E1120" s="95">
        <v>0.06</v>
      </c>
      <c r="F1120" s="137">
        <f>SUM(D1120+E1120)*1.2 + 35</f>
        <v>81.584000000000003</v>
      </c>
      <c r="G1120" s="18">
        <v>841505</v>
      </c>
      <c r="H1120" s="19" t="s">
        <v>27</v>
      </c>
      <c r="I1120" s="59" t="s">
        <v>1815</v>
      </c>
      <c r="J1120" s="19" t="s">
        <v>28</v>
      </c>
      <c r="K1120" s="21" t="s">
        <v>4201</v>
      </c>
      <c r="L1120" s="60">
        <v>9500</v>
      </c>
    </row>
    <row r="1121" spans="1:12" s="55" customFormat="1" ht="18" customHeight="1" x14ac:dyDescent="0.25">
      <c r="A1121" s="14" t="s">
        <v>1405</v>
      </c>
      <c r="B1121" s="58" t="s">
        <v>1812</v>
      </c>
      <c r="C1121" s="56" t="s">
        <v>4203</v>
      </c>
      <c r="D1121" s="96">
        <v>38.760000000000005</v>
      </c>
      <c r="E1121" s="95">
        <v>0.06</v>
      </c>
      <c r="F1121" s="137">
        <f t="shared" ref="F1121:F1122" si="104">SUM(D1121+E1121)*1.2 + 35</f>
        <v>81.584000000000003</v>
      </c>
      <c r="G1121" s="18">
        <v>841506</v>
      </c>
      <c r="H1121" s="19" t="s">
        <v>31</v>
      </c>
      <c r="I1121" s="61" t="s">
        <v>1815</v>
      </c>
      <c r="J1121" s="19" t="s">
        <v>32</v>
      </c>
      <c r="K1121" s="21" t="s">
        <v>4201</v>
      </c>
      <c r="L1121" s="60">
        <v>9500</v>
      </c>
    </row>
    <row r="1122" spans="1:12" s="55" customFormat="1" ht="18" customHeight="1" x14ac:dyDescent="0.25">
      <c r="A1122" s="14" t="s">
        <v>1405</v>
      </c>
      <c r="B1122" s="58" t="s">
        <v>1812</v>
      </c>
      <c r="C1122" s="56" t="s">
        <v>4204</v>
      </c>
      <c r="D1122" s="96">
        <v>38.760000000000005</v>
      </c>
      <c r="E1122" s="95">
        <v>0.06</v>
      </c>
      <c r="F1122" s="137">
        <f t="shared" si="104"/>
        <v>81.584000000000003</v>
      </c>
      <c r="G1122" s="18">
        <v>841507</v>
      </c>
      <c r="H1122" s="19" t="s">
        <v>36</v>
      </c>
      <c r="I1122" s="62" t="s">
        <v>1815</v>
      </c>
      <c r="J1122" s="19" t="s">
        <v>37</v>
      </c>
      <c r="K1122" s="21" t="s">
        <v>4201</v>
      </c>
      <c r="L1122" s="60">
        <v>9500</v>
      </c>
    </row>
    <row r="1123" spans="1:12" s="55" customFormat="1" ht="18" customHeight="1" x14ac:dyDescent="0.25">
      <c r="A1123" s="14" t="s">
        <v>1405</v>
      </c>
      <c r="B1123" s="58" t="s">
        <v>1812</v>
      </c>
      <c r="C1123" s="56" t="s">
        <v>4205</v>
      </c>
      <c r="D1123" s="96">
        <v>50.46</v>
      </c>
      <c r="E1123" s="95">
        <v>0.06</v>
      </c>
      <c r="F1123" s="137">
        <f>SUM(D1123+E1123)*1.2 + 45</f>
        <v>105.624</v>
      </c>
      <c r="G1123" s="18" t="s">
        <v>4206</v>
      </c>
      <c r="H1123" s="19" t="s">
        <v>21</v>
      </c>
      <c r="I1123" s="63" t="s">
        <v>1815</v>
      </c>
      <c r="J1123" s="19" t="s">
        <v>23</v>
      </c>
      <c r="K1123" s="21" t="s">
        <v>4207</v>
      </c>
      <c r="L1123" s="60">
        <v>20000</v>
      </c>
    </row>
    <row r="1124" spans="1:12" s="55" customFormat="1" ht="18" customHeight="1" x14ac:dyDescent="0.25">
      <c r="A1124" s="14" t="s">
        <v>1405</v>
      </c>
      <c r="B1124" s="58" t="s">
        <v>1812</v>
      </c>
      <c r="C1124" s="56" t="s">
        <v>4208</v>
      </c>
      <c r="D1124" s="96">
        <v>22.56</v>
      </c>
      <c r="E1124" s="95">
        <v>0.06</v>
      </c>
      <c r="F1124" s="137">
        <f t="shared" si="102"/>
        <v>47.143999999999991</v>
      </c>
      <c r="G1124" s="18">
        <v>402430</v>
      </c>
      <c r="H1124" s="19" t="s">
        <v>21</v>
      </c>
      <c r="I1124" s="63" t="s">
        <v>1815</v>
      </c>
      <c r="J1124" s="19" t="s">
        <v>23</v>
      </c>
      <c r="K1124" s="21" t="s">
        <v>4209</v>
      </c>
      <c r="L1124" s="60">
        <v>5000</v>
      </c>
    </row>
    <row r="1125" spans="1:12" s="55" customFormat="1" ht="18" customHeight="1" x14ac:dyDescent="0.25">
      <c r="A1125" s="14" t="s">
        <v>1405</v>
      </c>
      <c r="B1125" s="58" t="s">
        <v>1812</v>
      </c>
      <c r="C1125" s="56" t="s">
        <v>4210</v>
      </c>
      <c r="D1125" s="96">
        <v>18.959999999999997</v>
      </c>
      <c r="E1125" s="95">
        <v>0.06</v>
      </c>
      <c r="F1125" s="137">
        <f t="shared" si="102"/>
        <v>42.823999999999998</v>
      </c>
      <c r="G1125" s="18" t="s">
        <v>4211</v>
      </c>
      <c r="H1125" s="19" t="s">
        <v>21</v>
      </c>
      <c r="I1125" s="63" t="s">
        <v>1815</v>
      </c>
      <c r="J1125" s="19" t="s">
        <v>23</v>
      </c>
      <c r="K1125" s="21" t="s">
        <v>4212</v>
      </c>
      <c r="L1125" s="60">
        <v>2000</v>
      </c>
    </row>
    <row r="1126" spans="1:12" s="55" customFormat="1" ht="18" customHeight="1" x14ac:dyDescent="0.25">
      <c r="A1126" s="14" t="s">
        <v>1405</v>
      </c>
      <c r="B1126" s="58" t="s">
        <v>1812</v>
      </c>
      <c r="C1126" s="56" t="s">
        <v>4213</v>
      </c>
      <c r="D1126" s="96">
        <v>18.959999999999997</v>
      </c>
      <c r="E1126" s="95">
        <v>0.06</v>
      </c>
      <c r="F1126" s="137">
        <f t="shared" si="102"/>
        <v>42.823999999999998</v>
      </c>
      <c r="G1126" s="18" t="s">
        <v>4214</v>
      </c>
      <c r="H1126" s="19" t="s">
        <v>27</v>
      </c>
      <c r="I1126" s="59" t="s">
        <v>1815</v>
      </c>
      <c r="J1126" s="19" t="s">
        <v>28</v>
      </c>
      <c r="K1126" s="21" t="s">
        <v>4212</v>
      </c>
      <c r="L1126" s="60">
        <v>2000</v>
      </c>
    </row>
    <row r="1127" spans="1:12" s="55" customFormat="1" ht="18" customHeight="1" x14ac:dyDescent="0.25">
      <c r="A1127" s="14" t="s">
        <v>1405</v>
      </c>
      <c r="B1127" s="58" t="s">
        <v>1812</v>
      </c>
      <c r="C1127" s="56" t="s">
        <v>4215</v>
      </c>
      <c r="D1127" s="96">
        <v>18.959999999999997</v>
      </c>
      <c r="E1127" s="95">
        <v>0.06</v>
      </c>
      <c r="F1127" s="137">
        <f t="shared" si="102"/>
        <v>42.823999999999998</v>
      </c>
      <c r="G1127" s="18" t="s">
        <v>4216</v>
      </c>
      <c r="H1127" s="19" t="s">
        <v>31</v>
      </c>
      <c r="I1127" s="61" t="s">
        <v>1815</v>
      </c>
      <c r="J1127" s="19" t="s">
        <v>32</v>
      </c>
      <c r="K1127" s="21" t="s">
        <v>4212</v>
      </c>
      <c r="L1127" s="60">
        <v>2000</v>
      </c>
    </row>
    <row r="1128" spans="1:12" s="55" customFormat="1" ht="18" customHeight="1" x14ac:dyDescent="0.25">
      <c r="A1128" s="14" t="s">
        <v>1405</v>
      </c>
      <c r="B1128" s="58" t="s">
        <v>1812</v>
      </c>
      <c r="C1128" s="56" t="s">
        <v>4217</v>
      </c>
      <c r="D1128" s="96">
        <v>18.959999999999997</v>
      </c>
      <c r="E1128" s="95">
        <v>0.06</v>
      </c>
      <c r="F1128" s="137">
        <f t="shared" si="102"/>
        <v>42.823999999999998</v>
      </c>
      <c r="G1128" s="18" t="s">
        <v>4218</v>
      </c>
      <c r="H1128" s="19" t="s">
        <v>36</v>
      </c>
      <c r="I1128" s="62" t="s">
        <v>1815</v>
      </c>
      <c r="J1128" s="19" t="s">
        <v>37</v>
      </c>
      <c r="K1128" s="21" t="s">
        <v>4212</v>
      </c>
      <c r="L1128" s="60">
        <v>2000</v>
      </c>
    </row>
    <row r="1129" spans="1:12" s="55" customFormat="1" ht="18" customHeight="1" x14ac:dyDescent="0.25">
      <c r="A1129" s="14" t="s">
        <v>1405</v>
      </c>
      <c r="B1129" s="58" t="s">
        <v>1812</v>
      </c>
      <c r="C1129" s="56" t="s">
        <v>4219</v>
      </c>
      <c r="D1129" s="96">
        <v>7.71</v>
      </c>
      <c r="E1129" s="95">
        <v>0.06</v>
      </c>
      <c r="F1129" s="137">
        <f t="shared" si="102"/>
        <v>29.323999999999998</v>
      </c>
      <c r="G1129" s="18">
        <v>889614</v>
      </c>
      <c r="H1129" s="19" t="s">
        <v>21</v>
      </c>
      <c r="I1129" s="63" t="s">
        <v>1815</v>
      </c>
      <c r="J1129" s="19" t="s">
        <v>23</v>
      </c>
      <c r="K1129" s="21" t="s">
        <v>4220</v>
      </c>
      <c r="L1129" s="60">
        <v>8000</v>
      </c>
    </row>
    <row r="1130" spans="1:12" s="55" customFormat="1" ht="18" customHeight="1" x14ac:dyDescent="0.25">
      <c r="A1130" s="14" t="s">
        <v>1405</v>
      </c>
      <c r="B1130" s="58" t="s">
        <v>1812</v>
      </c>
      <c r="C1130" s="56" t="s">
        <v>4221</v>
      </c>
      <c r="D1130" s="96">
        <v>11.31</v>
      </c>
      <c r="E1130" s="95">
        <v>0.06</v>
      </c>
      <c r="F1130" s="137">
        <f t="shared" si="102"/>
        <v>33.643999999999998</v>
      </c>
      <c r="G1130" s="18" t="s">
        <v>4222</v>
      </c>
      <c r="H1130" s="19" t="s">
        <v>21</v>
      </c>
      <c r="I1130" s="63" t="s">
        <v>1815</v>
      </c>
      <c r="J1130" s="19" t="s">
        <v>23</v>
      </c>
      <c r="K1130" s="21" t="s">
        <v>4223</v>
      </c>
      <c r="L1130" s="60">
        <v>11000</v>
      </c>
    </row>
    <row r="1131" spans="1:12" s="55" customFormat="1" ht="18" customHeight="1" x14ac:dyDescent="0.25">
      <c r="A1131" s="14" t="s">
        <v>1405</v>
      </c>
      <c r="B1131" s="58" t="s">
        <v>1812</v>
      </c>
      <c r="C1131" s="56" t="s">
        <v>4224</v>
      </c>
      <c r="D1131" s="96">
        <v>35.160000000000004</v>
      </c>
      <c r="E1131" s="95">
        <v>0.06</v>
      </c>
      <c r="F1131" s="137">
        <f>SUM(D1131+E1131)*1.2 + 30</f>
        <v>72.26400000000001</v>
      </c>
      <c r="G1131" s="18">
        <v>406479</v>
      </c>
      <c r="H1131" s="19" t="s">
        <v>21</v>
      </c>
      <c r="I1131" s="63" t="s">
        <v>1815</v>
      </c>
      <c r="J1131" s="19" t="s">
        <v>23</v>
      </c>
      <c r="K1131" s="21" t="s">
        <v>4225</v>
      </c>
      <c r="L1131" s="60">
        <v>6500</v>
      </c>
    </row>
    <row r="1132" spans="1:12" s="55" customFormat="1" ht="18" customHeight="1" x14ac:dyDescent="0.25">
      <c r="A1132" s="14" t="s">
        <v>1405</v>
      </c>
      <c r="B1132" s="58" t="s">
        <v>1812</v>
      </c>
      <c r="C1132" s="56" t="s">
        <v>4226</v>
      </c>
      <c r="D1132" s="96">
        <v>35.160000000000004</v>
      </c>
      <c r="E1132" s="95">
        <v>0.06</v>
      </c>
      <c r="F1132" s="137">
        <f t="shared" ref="F1132:F1138" si="105">SUM(D1132+E1132)*1.2 + 30</f>
        <v>72.26400000000001</v>
      </c>
      <c r="G1132" s="18">
        <v>406480</v>
      </c>
      <c r="H1132" s="19" t="s">
        <v>27</v>
      </c>
      <c r="I1132" s="59" t="s">
        <v>1815</v>
      </c>
      <c r="J1132" s="19" t="s">
        <v>28</v>
      </c>
      <c r="K1132" s="21" t="s">
        <v>4225</v>
      </c>
      <c r="L1132" s="60">
        <v>6000</v>
      </c>
    </row>
    <row r="1133" spans="1:12" s="55" customFormat="1" ht="18" customHeight="1" x14ac:dyDescent="0.25">
      <c r="A1133" s="14" t="s">
        <v>1405</v>
      </c>
      <c r="B1133" s="58" t="s">
        <v>1812</v>
      </c>
      <c r="C1133" s="56" t="s">
        <v>4227</v>
      </c>
      <c r="D1133" s="96">
        <v>35.160000000000004</v>
      </c>
      <c r="E1133" s="95">
        <v>0.06</v>
      </c>
      <c r="F1133" s="137">
        <f t="shared" si="105"/>
        <v>72.26400000000001</v>
      </c>
      <c r="G1133" s="18">
        <v>406481</v>
      </c>
      <c r="H1133" s="19" t="s">
        <v>31</v>
      </c>
      <c r="I1133" s="61" t="s">
        <v>1815</v>
      </c>
      <c r="J1133" s="19" t="s">
        <v>32</v>
      </c>
      <c r="K1133" s="21" t="s">
        <v>4225</v>
      </c>
      <c r="L1133" s="60">
        <v>6000</v>
      </c>
    </row>
    <row r="1134" spans="1:12" s="55" customFormat="1" ht="18" customHeight="1" x14ac:dyDescent="0.25">
      <c r="A1134" s="14" t="s">
        <v>1405</v>
      </c>
      <c r="B1134" s="58" t="s">
        <v>1812</v>
      </c>
      <c r="C1134" s="56" t="s">
        <v>4228</v>
      </c>
      <c r="D1134" s="96">
        <v>35.160000000000004</v>
      </c>
      <c r="E1134" s="95">
        <v>0.06</v>
      </c>
      <c r="F1134" s="137">
        <f t="shared" si="105"/>
        <v>72.26400000000001</v>
      </c>
      <c r="G1134" s="18">
        <v>406482</v>
      </c>
      <c r="H1134" s="19" t="s">
        <v>36</v>
      </c>
      <c r="I1134" s="62" t="s">
        <v>1815</v>
      </c>
      <c r="J1134" s="19" t="s">
        <v>37</v>
      </c>
      <c r="K1134" s="21" t="s">
        <v>4225</v>
      </c>
      <c r="L1134" s="60">
        <v>6000</v>
      </c>
    </row>
    <row r="1135" spans="1:12" s="55" customFormat="1" ht="18" customHeight="1" x14ac:dyDescent="0.25">
      <c r="A1135" s="14" t="s">
        <v>1405</v>
      </c>
      <c r="B1135" s="58" t="s">
        <v>1812</v>
      </c>
      <c r="C1135" s="56" t="s">
        <v>4229</v>
      </c>
      <c r="D1135" s="96">
        <v>35.160000000000004</v>
      </c>
      <c r="E1135" s="95">
        <v>0.06</v>
      </c>
      <c r="F1135" s="137">
        <f t="shared" si="105"/>
        <v>72.26400000000001</v>
      </c>
      <c r="G1135" s="18">
        <v>888312</v>
      </c>
      <c r="H1135" s="19" t="s">
        <v>21</v>
      </c>
      <c r="I1135" s="63" t="s">
        <v>1815</v>
      </c>
      <c r="J1135" s="19" t="s">
        <v>23</v>
      </c>
      <c r="K1135" s="21" t="s">
        <v>4230</v>
      </c>
      <c r="L1135" s="60">
        <v>15000</v>
      </c>
    </row>
    <row r="1136" spans="1:12" s="55" customFormat="1" ht="18" customHeight="1" x14ac:dyDescent="0.25">
      <c r="A1136" s="14" t="s">
        <v>1405</v>
      </c>
      <c r="B1136" s="58" t="s">
        <v>1812</v>
      </c>
      <c r="C1136" s="56" t="s">
        <v>4231</v>
      </c>
      <c r="D1136" s="96">
        <v>35.160000000000004</v>
      </c>
      <c r="E1136" s="95">
        <v>0.06</v>
      </c>
      <c r="F1136" s="137">
        <f t="shared" si="105"/>
        <v>72.26400000000001</v>
      </c>
      <c r="G1136" s="18">
        <v>888315</v>
      </c>
      <c r="H1136" s="19" t="s">
        <v>27</v>
      </c>
      <c r="I1136" s="59" t="s">
        <v>1815</v>
      </c>
      <c r="J1136" s="19" t="s">
        <v>28</v>
      </c>
      <c r="K1136" s="21" t="s">
        <v>4230</v>
      </c>
      <c r="L1136" s="60">
        <v>15000</v>
      </c>
    </row>
    <row r="1137" spans="1:12" s="55" customFormat="1" ht="18" customHeight="1" x14ac:dyDescent="0.25">
      <c r="A1137" s="14" t="s">
        <v>1405</v>
      </c>
      <c r="B1137" s="58" t="s">
        <v>1812</v>
      </c>
      <c r="C1137" s="56" t="s">
        <v>4232</v>
      </c>
      <c r="D1137" s="96">
        <v>35.160000000000004</v>
      </c>
      <c r="E1137" s="95">
        <v>0.06</v>
      </c>
      <c r="F1137" s="137">
        <f>SUM(D1137+E1137)*1.2 + 30</f>
        <v>72.26400000000001</v>
      </c>
      <c r="G1137" s="18">
        <v>888314</v>
      </c>
      <c r="H1137" s="19" t="s">
        <v>31</v>
      </c>
      <c r="I1137" s="61" t="s">
        <v>1815</v>
      </c>
      <c r="J1137" s="19" t="s">
        <v>32</v>
      </c>
      <c r="K1137" s="21" t="s">
        <v>4230</v>
      </c>
      <c r="L1137" s="60">
        <v>15000</v>
      </c>
    </row>
    <row r="1138" spans="1:12" s="55" customFormat="1" ht="18" customHeight="1" x14ac:dyDescent="0.25">
      <c r="A1138" s="14" t="s">
        <v>1405</v>
      </c>
      <c r="B1138" s="58" t="s">
        <v>1812</v>
      </c>
      <c r="C1138" s="56" t="s">
        <v>4233</v>
      </c>
      <c r="D1138" s="96">
        <v>35.160000000000004</v>
      </c>
      <c r="E1138" s="95">
        <v>0.06</v>
      </c>
      <c r="F1138" s="137">
        <f t="shared" si="105"/>
        <v>72.26400000000001</v>
      </c>
      <c r="G1138" s="18">
        <v>888313</v>
      </c>
      <c r="H1138" s="19" t="s">
        <v>36</v>
      </c>
      <c r="I1138" s="62" t="s">
        <v>1815</v>
      </c>
      <c r="J1138" s="19" t="s">
        <v>37</v>
      </c>
      <c r="K1138" s="21" t="s">
        <v>4230</v>
      </c>
      <c r="L1138" s="60">
        <v>15000</v>
      </c>
    </row>
    <row r="1139" spans="1:12" s="55" customFormat="1" ht="18" customHeight="1" x14ac:dyDescent="0.25">
      <c r="A1139" s="14" t="s">
        <v>1405</v>
      </c>
      <c r="B1139" s="58" t="s">
        <v>1812</v>
      </c>
      <c r="C1139" s="56" t="s">
        <v>4234</v>
      </c>
      <c r="D1139" s="96">
        <v>26.97</v>
      </c>
      <c r="E1139" s="95">
        <v>0.06</v>
      </c>
      <c r="F1139" s="137">
        <f>SUM(D1139+E1139)*1.2 + 22</f>
        <v>54.435999999999993</v>
      </c>
      <c r="G1139" s="18">
        <v>407543</v>
      </c>
      <c r="H1139" s="19" t="s">
        <v>21</v>
      </c>
      <c r="I1139" s="63" t="s">
        <v>1815</v>
      </c>
      <c r="J1139" s="19" t="s">
        <v>23</v>
      </c>
      <c r="K1139" s="21" t="s">
        <v>4235</v>
      </c>
      <c r="L1139" s="60">
        <v>2000</v>
      </c>
    </row>
    <row r="1140" spans="1:12" s="55" customFormat="1" ht="18" customHeight="1" x14ac:dyDescent="0.25">
      <c r="A1140" s="14" t="s">
        <v>1405</v>
      </c>
      <c r="B1140" s="58" t="s">
        <v>1812</v>
      </c>
      <c r="C1140" s="56" t="s">
        <v>4236</v>
      </c>
      <c r="D1140" s="96">
        <v>28.41</v>
      </c>
      <c r="E1140" s="95">
        <v>0.06</v>
      </c>
      <c r="F1140" s="137">
        <f>SUM(D1140+E1140)*1.2 + 25</f>
        <v>59.163999999999994</v>
      </c>
      <c r="G1140" s="18">
        <v>407544</v>
      </c>
      <c r="H1140" s="19" t="s">
        <v>27</v>
      </c>
      <c r="I1140" s="59" t="s">
        <v>1815</v>
      </c>
      <c r="J1140" s="19" t="s">
        <v>28</v>
      </c>
      <c r="K1140" s="21" t="s">
        <v>4235</v>
      </c>
      <c r="L1140" s="60">
        <v>1600</v>
      </c>
    </row>
    <row r="1141" spans="1:12" s="55" customFormat="1" ht="18" customHeight="1" x14ac:dyDescent="0.25">
      <c r="A1141" s="14" t="s">
        <v>1405</v>
      </c>
      <c r="B1141" s="58" t="s">
        <v>1812</v>
      </c>
      <c r="C1141" s="56" t="s">
        <v>4237</v>
      </c>
      <c r="D1141" s="96">
        <v>28.41</v>
      </c>
      <c r="E1141" s="95">
        <v>0.06</v>
      </c>
      <c r="F1141" s="137">
        <f t="shared" ref="F1141:F1142" si="106">SUM(D1141+E1141)*1.2 + 25</f>
        <v>59.163999999999994</v>
      </c>
      <c r="G1141" s="18">
        <v>407545</v>
      </c>
      <c r="H1141" s="19" t="s">
        <v>31</v>
      </c>
      <c r="I1141" s="61" t="s">
        <v>1815</v>
      </c>
      <c r="J1141" s="19" t="s">
        <v>32</v>
      </c>
      <c r="K1141" s="21" t="s">
        <v>4235</v>
      </c>
      <c r="L1141" s="60">
        <v>1600</v>
      </c>
    </row>
    <row r="1142" spans="1:12" s="55" customFormat="1" ht="18" customHeight="1" x14ac:dyDescent="0.25">
      <c r="A1142" s="14" t="s">
        <v>1405</v>
      </c>
      <c r="B1142" s="58" t="s">
        <v>1812</v>
      </c>
      <c r="C1142" s="56" t="s">
        <v>4238</v>
      </c>
      <c r="D1142" s="96">
        <v>28.41</v>
      </c>
      <c r="E1142" s="95">
        <v>0.06</v>
      </c>
      <c r="F1142" s="137">
        <f t="shared" si="106"/>
        <v>59.163999999999994</v>
      </c>
      <c r="G1142" s="18">
        <v>407546</v>
      </c>
      <c r="H1142" s="19" t="s">
        <v>36</v>
      </c>
      <c r="I1142" s="62" t="s">
        <v>1815</v>
      </c>
      <c r="J1142" s="19" t="s">
        <v>37</v>
      </c>
      <c r="K1142" s="21" t="s">
        <v>4235</v>
      </c>
      <c r="L1142" s="60">
        <v>1600</v>
      </c>
    </row>
    <row r="1143" spans="1:12" s="55" customFormat="1" ht="18" customHeight="1" x14ac:dyDescent="0.25">
      <c r="A1143" s="14" t="s">
        <v>1405</v>
      </c>
      <c r="B1143" s="58" t="s">
        <v>1812</v>
      </c>
      <c r="C1143" s="56" t="s">
        <v>4239</v>
      </c>
      <c r="D1143" s="96">
        <v>6.27</v>
      </c>
      <c r="E1143" s="95">
        <v>0.06</v>
      </c>
      <c r="F1143" s="137">
        <f t="shared" si="102"/>
        <v>27.595999999999997</v>
      </c>
      <c r="G1143" s="18" t="s">
        <v>4240</v>
      </c>
      <c r="H1143" s="19" t="s">
        <v>21</v>
      </c>
      <c r="I1143" s="63" t="s">
        <v>1815</v>
      </c>
      <c r="J1143" s="19" t="s">
        <v>23</v>
      </c>
      <c r="K1143" s="21" t="s">
        <v>4241</v>
      </c>
      <c r="L1143" s="60">
        <v>10500</v>
      </c>
    </row>
    <row r="1144" spans="1:12" s="55" customFormat="1" ht="18" customHeight="1" x14ac:dyDescent="0.25">
      <c r="A1144" s="14" t="s">
        <v>1405</v>
      </c>
      <c r="B1144" s="58" t="s">
        <v>1812</v>
      </c>
      <c r="C1144" s="56" t="s">
        <v>4242</v>
      </c>
      <c r="D1144" s="96">
        <v>28.41</v>
      </c>
      <c r="E1144" s="95">
        <v>0.06</v>
      </c>
      <c r="F1144" s="137">
        <f>SUM(D1144+E1144)*1.2 + 30</f>
        <v>64.163999999999987</v>
      </c>
      <c r="G1144" s="18">
        <v>842311</v>
      </c>
      <c r="H1144" s="19" t="s">
        <v>21</v>
      </c>
      <c r="I1144" s="63" t="s">
        <v>1815</v>
      </c>
      <c r="J1144" s="19" t="s">
        <v>23</v>
      </c>
      <c r="K1144" s="21" t="s">
        <v>4243</v>
      </c>
      <c r="L1144" s="60">
        <v>16500</v>
      </c>
    </row>
    <row r="1145" spans="1:12" s="55" customFormat="1" ht="18" customHeight="1" x14ac:dyDescent="0.25">
      <c r="A1145" s="14" t="s">
        <v>1405</v>
      </c>
      <c r="B1145" s="58" t="s">
        <v>1812</v>
      </c>
      <c r="C1145" s="56" t="s">
        <v>4244</v>
      </c>
      <c r="D1145" s="96">
        <v>32.910000000000004</v>
      </c>
      <c r="E1145" s="95">
        <v>0.06</v>
      </c>
      <c r="F1145" s="137">
        <f t="shared" ref="F1145:F1147" si="107">SUM(D1145+E1145)*1.2 + 30</f>
        <v>69.564000000000007</v>
      </c>
      <c r="G1145" s="18">
        <v>842314</v>
      </c>
      <c r="H1145" s="19" t="s">
        <v>27</v>
      </c>
      <c r="I1145" s="59" t="s">
        <v>1815</v>
      </c>
      <c r="J1145" s="19" t="s">
        <v>28</v>
      </c>
      <c r="K1145" s="21" t="s">
        <v>4243</v>
      </c>
      <c r="L1145" s="60">
        <v>10500</v>
      </c>
    </row>
    <row r="1146" spans="1:12" s="55" customFormat="1" ht="18" customHeight="1" x14ac:dyDescent="0.25">
      <c r="A1146" s="14" t="s">
        <v>1405</v>
      </c>
      <c r="B1146" s="58" t="s">
        <v>1812</v>
      </c>
      <c r="C1146" s="56" t="s">
        <v>4245</v>
      </c>
      <c r="D1146" s="96">
        <v>32.910000000000004</v>
      </c>
      <c r="E1146" s="95">
        <v>0.06</v>
      </c>
      <c r="F1146" s="137">
        <f t="shared" si="107"/>
        <v>69.564000000000007</v>
      </c>
      <c r="G1146" s="18">
        <v>842313</v>
      </c>
      <c r="H1146" s="19" t="s">
        <v>31</v>
      </c>
      <c r="I1146" s="61" t="s">
        <v>1815</v>
      </c>
      <c r="J1146" s="19" t="s">
        <v>32</v>
      </c>
      <c r="K1146" s="21" t="s">
        <v>4243</v>
      </c>
      <c r="L1146" s="60">
        <v>10500</v>
      </c>
    </row>
    <row r="1147" spans="1:12" s="55" customFormat="1" ht="18" customHeight="1" x14ac:dyDescent="0.25">
      <c r="A1147" s="14" t="s">
        <v>1405</v>
      </c>
      <c r="B1147" s="58" t="s">
        <v>1812</v>
      </c>
      <c r="C1147" s="56" t="s">
        <v>4246</v>
      </c>
      <c r="D1147" s="96">
        <v>32.910000000000004</v>
      </c>
      <c r="E1147" s="95">
        <v>0.06</v>
      </c>
      <c r="F1147" s="137">
        <f t="shared" si="107"/>
        <v>69.564000000000007</v>
      </c>
      <c r="G1147" s="18">
        <v>842312</v>
      </c>
      <c r="H1147" s="19" t="s">
        <v>36</v>
      </c>
      <c r="I1147" s="62" t="s">
        <v>1815</v>
      </c>
      <c r="J1147" s="19" t="s">
        <v>37</v>
      </c>
      <c r="K1147" s="21" t="s">
        <v>4243</v>
      </c>
      <c r="L1147" s="60">
        <v>10500</v>
      </c>
    </row>
    <row r="1148" spans="1:12" s="55" customFormat="1" ht="18" customHeight="1" x14ac:dyDescent="0.25">
      <c r="A1148" s="14" t="s">
        <v>1405</v>
      </c>
      <c r="B1148" s="58" t="s">
        <v>1812</v>
      </c>
      <c r="C1148" s="56" t="s">
        <v>4247</v>
      </c>
      <c r="D1148" s="96">
        <v>10.860000000000001</v>
      </c>
      <c r="E1148" s="95">
        <v>0.06</v>
      </c>
      <c r="F1148" s="137">
        <f t="shared" si="102"/>
        <v>33.103999999999999</v>
      </c>
      <c r="G1148" s="18" t="s">
        <v>4248</v>
      </c>
      <c r="H1148" s="19" t="s">
        <v>21</v>
      </c>
      <c r="I1148" s="63" t="s">
        <v>1815</v>
      </c>
      <c r="J1148" s="19" t="s">
        <v>23</v>
      </c>
      <c r="K1148" s="21" t="s">
        <v>4249</v>
      </c>
      <c r="L1148" s="60">
        <v>9000</v>
      </c>
    </row>
    <row r="1149" spans="1:12" s="55" customFormat="1" ht="18" customHeight="1" x14ac:dyDescent="0.25">
      <c r="A1149" s="14" t="s">
        <v>1405</v>
      </c>
      <c r="B1149" s="58" t="s">
        <v>1812</v>
      </c>
      <c r="C1149" s="56" t="s">
        <v>4250</v>
      </c>
      <c r="D1149" s="96">
        <v>35.160000000000004</v>
      </c>
      <c r="E1149" s="95">
        <v>0.06</v>
      </c>
      <c r="F1149" s="137">
        <f>SUM(D1149+E1149)*1.2 + 30</f>
        <v>72.26400000000001</v>
      </c>
      <c r="G1149" s="18">
        <v>407716</v>
      </c>
      <c r="H1149" s="19" t="s">
        <v>21</v>
      </c>
      <c r="I1149" s="63" t="s">
        <v>1815</v>
      </c>
      <c r="J1149" s="19" t="s">
        <v>23</v>
      </c>
      <c r="K1149" s="21" t="s">
        <v>4251</v>
      </c>
      <c r="L1149" s="60">
        <v>6500</v>
      </c>
    </row>
    <row r="1150" spans="1:12" s="55" customFormat="1" ht="18" customHeight="1" x14ac:dyDescent="0.25">
      <c r="A1150" s="14" t="s">
        <v>1405</v>
      </c>
      <c r="B1150" s="58" t="s">
        <v>1812</v>
      </c>
      <c r="C1150" s="56" t="s">
        <v>4252</v>
      </c>
      <c r="D1150" s="96">
        <v>35.160000000000004</v>
      </c>
      <c r="E1150" s="95">
        <v>0.06</v>
      </c>
      <c r="F1150" s="137">
        <f t="shared" ref="F1150:F1152" si="108">SUM(D1150+E1150)*1.2 + 30</f>
        <v>72.26400000000001</v>
      </c>
      <c r="G1150" s="18">
        <v>407717</v>
      </c>
      <c r="H1150" s="19" t="s">
        <v>27</v>
      </c>
      <c r="I1150" s="59" t="s">
        <v>1815</v>
      </c>
      <c r="J1150" s="19" t="s">
        <v>28</v>
      </c>
      <c r="K1150" s="21" t="s">
        <v>4251</v>
      </c>
      <c r="L1150" s="60">
        <v>6000</v>
      </c>
    </row>
    <row r="1151" spans="1:12" s="55" customFormat="1" ht="18" customHeight="1" x14ac:dyDescent="0.25">
      <c r="A1151" s="14" t="s">
        <v>1405</v>
      </c>
      <c r="B1151" s="58" t="s">
        <v>1812</v>
      </c>
      <c r="C1151" s="56" t="s">
        <v>4253</v>
      </c>
      <c r="D1151" s="96">
        <v>35.160000000000004</v>
      </c>
      <c r="E1151" s="95">
        <v>0.06</v>
      </c>
      <c r="F1151" s="137">
        <f t="shared" si="108"/>
        <v>72.26400000000001</v>
      </c>
      <c r="G1151" s="18">
        <v>407718</v>
      </c>
      <c r="H1151" s="19" t="s">
        <v>31</v>
      </c>
      <c r="I1151" s="61" t="s">
        <v>1815</v>
      </c>
      <c r="J1151" s="19" t="s">
        <v>32</v>
      </c>
      <c r="K1151" s="21" t="s">
        <v>4251</v>
      </c>
      <c r="L1151" s="60">
        <v>6000</v>
      </c>
    </row>
    <row r="1152" spans="1:12" s="55" customFormat="1" ht="18" customHeight="1" x14ac:dyDescent="0.25">
      <c r="A1152" s="14" t="s">
        <v>1405</v>
      </c>
      <c r="B1152" s="58" t="s">
        <v>1812</v>
      </c>
      <c r="C1152" s="56" t="s">
        <v>4254</v>
      </c>
      <c r="D1152" s="96">
        <v>35.160000000000004</v>
      </c>
      <c r="E1152" s="95">
        <v>0.06</v>
      </c>
      <c r="F1152" s="137">
        <f t="shared" si="108"/>
        <v>72.26400000000001</v>
      </c>
      <c r="G1152" s="18">
        <v>407719</v>
      </c>
      <c r="H1152" s="19" t="s">
        <v>36</v>
      </c>
      <c r="I1152" s="62" t="s">
        <v>1815</v>
      </c>
      <c r="J1152" s="19" t="s">
        <v>37</v>
      </c>
      <c r="K1152" s="21" t="s">
        <v>4251</v>
      </c>
      <c r="L1152" s="60">
        <v>6000</v>
      </c>
    </row>
    <row r="1153" spans="1:12" s="55" customFormat="1" ht="18" customHeight="1" x14ac:dyDescent="0.25">
      <c r="A1153" s="14" t="s">
        <v>1405</v>
      </c>
      <c r="B1153" s="58" t="s">
        <v>1812</v>
      </c>
      <c r="C1153" s="56" t="s">
        <v>4255</v>
      </c>
      <c r="D1153" s="96">
        <v>10.770000000000001</v>
      </c>
      <c r="E1153" s="95">
        <v>0.06</v>
      </c>
      <c r="F1153" s="137">
        <f t="shared" si="102"/>
        <v>32.996000000000002</v>
      </c>
      <c r="G1153" s="18">
        <v>841196</v>
      </c>
      <c r="H1153" s="19" t="s">
        <v>21</v>
      </c>
      <c r="I1153" s="63" t="s">
        <v>1815</v>
      </c>
      <c r="J1153" s="19" t="s">
        <v>23</v>
      </c>
      <c r="K1153" s="21" t="s">
        <v>4256</v>
      </c>
      <c r="L1153" s="60">
        <v>10000</v>
      </c>
    </row>
    <row r="1154" spans="1:12" s="55" customFormat="1" ht="18" customHeight="1" x14ac:dyDescent="0.25">
      <c r="A1154" s="14" t="s">
        <v>1405</v>
      </c>
      <c r="B1154" s="58" t="s">
        <v>1812</v>
      </c>
      <c r="C1154" s="56" t="s">
        <v>4257</v>
      </c>
      <c r="D1154" s="96">
        <v>19.86</v>
      </c>
      <c r="E1154" s="95">
        <v>0.06</v>
      </c>
      <c r="F1154" s="137">
        <f t="shared" si="102"/>
        <v>43.903999999999996</v>
      </c>
      <c r="G1154" s="18">
        <v>841197</v>
      </c>
      <c r="H1154" s="19" t="s">
        <v>27</v>
      </c>
      <c r="I1154" s="59" t="s">
        <v>1815</v>
      </c>
      <c r="J1154" s="19" t="s">
        <v>28</v>
      </c>
      <c r="K1154" s="21" t="s">
        <v>4256</v>
      </c>
      <c r="L1154" s="60">
        <v>5500</v>
      </c>
    </row>
    <row r="1155" spans="1:12" s="55" customFormat="1" ht="18" customHeight="1" x14ac:dyDescent="0.25">
      <c r="A1155" s="14" t="s">
        <v>1405</v>
      </c>
      <c r="B1155" s="58" t="s">
        <v>1812</v>
      </c>
      <c r="C1155" s="56" t="s">
        <v>4258</v>
      </c>
      <c r="D1155" s="96">
        <v>19.86</v>
      </c>
      <c r="E1155" s="95">
        <v>0.06</v>
      </c>
      <c r="F1155" s="137">
        <f t="shared" si="102"/>
        <v>43.903999999999996</v>
      </c>
      <c r="G1155" s="18">
        <v>841198</v>
      </c>
      <c r="H1155" s="19" t="s">
        <v>31</v>
      </c>
      <c r="I1155" s="61" t="s">
        <v>1815</v>
      </c>
      <c r="J1155" s="19" t="s">
        <v>32</v>
      </c>
      <c r="K1155" s="21" t="s">
        <v>4256</v>
      </c>
      <c r="L1155" s="60">
        <v>5500</v>
      </c>
    </row>
    <row r="1156" spans="1:12" s="55" customFormat="1" ht="18" customHeight="1" x14ac:dyDescent="0.25">
      <c r="A1156" s="14" t="s">
        <v>1405</v>
      </c>
      <c r="B1156" s="58" t="s">
        <v>1812</v>
      </c>
      <c r="C1156" s="56" t="s">
        <v>4259</v>
      </c>
      <c r="D1156" s="96">
        <v>19.86</v>
      </c>
      <c r="E1156" s="95">
        <v>0.06</v>
      </c>
      <c r="F1156" s="137">
        <f t="shared" ref="F1156:F1219" si="109">SUM(D1156+E1156)*1.2 + 20</f>
        <v>43.903999999999996</v>
      </c>
      <c r="G1156" s="18">
        <v>841199</v>
      </c>
      <c r="H1156" s="19" t="s">
        <v>36</v>
      </c>
      <c r="I1156" s="62" t="s">
        <v>1815</v>
      </c>
      <c r="J1156" s="19" t="s">
        <v>37</v>
      </c>
      <c r="K1156" s="21" t="s">
        <v>4256</v>
      </c>
      <c r="L1156" s="60">
        <v>5500</v>
      </c>
    </row>
    <row r="1157" spans="1:12" s="55" customFormat="1" ht="18" customHeight="1" x14ac:dyDescent="0.25">
      <c r="A1157" s="14" t="s">
        <v>1405</v>
      </c>
      <c r="B1157" s="58" t="s">
        <v>1812</v>
      </c>
      <c r="C1157" s="56" t="s">
        <v>4260</v>
      </c>
      <c r="D1157" s="96">
        <v>24.27</v>
      </c>
      <c r="E1157" s="95">
        <v>0.06</v>
      </c>
      <c r="F1157" s="137">
        <f t="shared" si="109"/>
        <v>49.195999999999998</v>
      </c>
      <c r="G1157" s="18">
        <v>408160</v>
      </c>
      <c r="H1157" s="19" t="s">
        <v>21</v>
      </c>
      <c r="I1157" s="63" t="s">
        <v>1815</v>
      </c>
      <c r="J1157" s="19" t="s">
        <v>23</v>
      </c>
      <c r="K1157" s="21" t="s">
        <v>4261</v>
      </c>
      <c r="L1157" s="60">
        <v>2600</v>
      </c>
    </row>
    <row r="1158" spans="1:12" s="55" customFormat="1" ht="18" customHeight="1" x14ac:dyDescent="0.25">
      <c r="A1158" s="14" t="s">
        <v>1405</v>
      </c>
      <c r="B1158" s="58" t="s">
        <v>1812</v>
      </c>
      <c r="C1158" s="56" t="s">
        <v>4262</v>
      </c>
      <c r="D1158" s="96">
        <v>29.759999999999998</v>
      </c>
      <c r="E1158" s="95">
        <v>0.06</v>
      </c>
      <c r="F1158" s="137">
        <f>SUM(D1158+E1158)*1.2 + 25</f>
        <v>60.783999999999992</v>
      </c>
      <c r="G1158" s="18" t="s">
        <v>4263</v>
      </c>
      <c r="H1158" s="19" t="s">
        <v>21</v>
      </c>
      <c r="I1158" s="63" t="s">
        <v>1815</v>
      </c>
      <c r="J1158" s="19" t="s">
        <v>23</v>
      </c>
      <c r="K1158" s="21" t="s">
        <v>4264</v>
      </c>
      <c r="L1158" s="60">
        <v>20000</v>
      </c>
    </row>
    <row r="1159" spans="1:12" s="55" customFormat="1" ht="18" customHeight="1" x14ac:dyDescent="0.25">
      <c r="A1159" s="14" t="s">
        <v>1405</v>
      </c>
      <c r="B1159" s="58" t="s">
        <v>1812</v>
      </c>
      <c r="C1159" s="56" t="s">
        <v>4265</v>
      </c>
      <c r="D1159" s="96">
        <v>28.06</v>
      </c>
      <c r="E1159" s="95">
        <v>0.06</v>
      </c>
      <c r="F1159" s="137">
        <f t="shared" ref="F1159:F1161" si="110">SUM(D1159+E1159)*1.2 + 25</f>
        <v>58.743999999999993</v>
      </c>
      <c r="G1159" s="18" t="s">
        <v>4263</v>
      </c>
      <c r="H1159" s="19" t="s">
        <v>27</v>
      </c>
      <c r="I1159" s="59" t="s">
        <v>1815</v>
      </c>
      <c r="J1159" s="19" t="s">
        <v>28</v>
      </c>
      <c r="K1159" s="21" t="s">
        <v>4264</v>
      </c>
      <c r="L1159" s="60">
        <v>15000</v>
      </c>
    </row>
    <row r="1160" spans="1:12" s="55" customFormat="1" ht="18" customHeight="1" x14ac:dyDescent="0.25">
      <c r="A1160" s="14" t="s">
        <v>1405</v>
      </c>
      <c r="B1160" s="58" t="s">
        <v>1812</v>
      </c>
      <c r="C1160" s="56" t="s">
        <v>4266</v>
      </c>
      <c r="D1160" s="96">
        <v>28.06</v>
      </c>
      <c r="E1160" s="95">
        <v>0.06</v>
      </c>
      <c r="F1160" s="137">
        <f t="shared" si="110"/>
        <v>58.743999999999993</v>
      </c>
      <c r="G1160" s="18" t="s">
        <v>4263</v>
      </c>
      <c r="H1160" s="19" t="s">
        <v>31</v>
      </c>
      <c r="I1160" s="61" t="s">
        <v>1815</v>
      </c>
      <c r="J1160" s="19" t="s">
        <v>32</v>
      </c>
      <c r="K1160" s="21" t="s">
        <v>4264</v>
      </c>
      <c r="L1160" s="60">
        <v>15000</v>
      </c>
    </row>
    <row r="1161" spans="1:12" s="55" customFormat="1" ht="18" customHeight="1" x14ac:dyDescent="0.25">
      <c r="A1161" s="14" t="s">
        <v>1405</v>
      </c>
      <c r="B1161" s="58" t="s">
        <v>1812</v>
      </c>
      <c r="C1161" s="56" t="s">
        <v>4267</v>
      </c>
      <c r="D1161" s="96">
        <v>28.06</v>
      </c>
      <c r="E1161" s="95">
        <v>0.06</v>
      </c>
      <c r="F1161" s="137">
        <f t="shared" si="110"/>
        <v>58.743999999999993</v>
      </c>
      <c r="G1161" s="18" t="s">
        <v>4263</v>
      </c>
      <c r="H1161" s="19" t="s">
        <v>36</v>
      </c>
      <c r="I1161" s="62" t="s">
        <v>1815</v>
      </c>
      <c r="J1161" s="19" t="s">
        <v>37</v>
      </c>
      <c r="K1161" s="21" t="s">
        <v>4264</v>
      </c>
      <c r="L1161" s="60">
        <v>15000</v>
      </c>
    </row>
    <row r="1162" spans="1:12" s="55" customFormat="1" ht="18" customHeight="1" x14ac:dyDescent="0.25">
      <c r="A1162" s="14" t="s">
        <v>1405</v>
      </c>
      <c r="B1162" s="58" t="s">
        <v>1812</v>
      </c>
      <c r="C1162" s="56" t="s">
        <v>4268</v>
      </c>
      <c r="D1162" s="96">
        <v>32.910000000000004</v>
      </c>
      <c r="E1162" s="95">
        <v>0.06</v>
      </c>
      <c r="F1162" s="137">
        <f>SUM(D1162+E1162)*1.2 + 30</f>
        <v>69.564000000000007</v>
      </c>
      <c r="G1162" s="18">
        <v>841299</v>
      </c>
      <c r="H1162" s="19" t="s">
        <v>21</v>
      </c>
      <c r="I1162" s="63" t="s">
        <v>1815</v>
      </c>
      <c r="J1162" s="19" t="s">
        <v>23</v>
      </c>
      <c r="K1162" s="21" t="s">
        <v>4269</v>
      </c>
      <c r="L1162" s="60">
        <v>10000</v>
      </c>
    </row>
    <row r="1163" spans="1:12" s="55" customFormat="1" ht="18" customHeight="1" x14ac:dyDescent="0.25">
      <c r="A1163" s="14" t="s">
        <v>1405</v>
      </c>
      <c r="B1163" s="58" t="s">
        <v>1812</v>
      </c>
      <c r="C1163" s="56" t="s">
        <v>4270</v>
      </c>
      <c r="D1163" s="96">
        <v>40.11</v>
      </c>
      <c r="E1163" s="95">
        <v>0.06</v>
      </c>
      <c r="F1163" s="137">
        <f>SUM(D1163+E1163)*1.2 + 35</f>
        <v>83.204000000000008</v>
      </c>
      <c r="G1163" s="18">
        <v>841725</v>
      </c>
      <c r="H1163" s="19" t="s">
        <v>27</v>
      </c>
      <c r="I1163" s="59" t="s">
        <v>1815</v>
      </c>
      <c r="J1163" s="19" t="s">
        <v>28</v>
      </c>
      <c r="K1163" s="21" t="s">
        <v>4269</v>
      </c>
      <c r="L1163" s="60">
        <v>10000</v>
      </c>
    </row>
    <row r="1164" spans="1:12" s="55" customFormat="1" ht="18" customHeight="1" x14ac:dyDescent="0.25">
      <c r="A1164" s="14" t="s">
        <v>1405</v>
      </c>
      <c r="B1164" s="58" t="s">
        <v>1812</v>
      </c>
      <c r="C1164" s="56" t="s">
        <v>4271</v>
      </c>
      <c r="D1164" s="96">
        <v>40.11</v>
      </c>
      <c r="E1164" s="95">
        <v>0.06</v>
      </c>
      <c r="F1164" s="137">
        <f t="shared" ref="F1164:F1165" si="111">SUM(D1164+E1164)*1.2 + 35</f>
        <v>83.204000000000008</v>
      </c>
      <c r="G1164" s="18">
        <v>841726</v>
      </c>
      <c r="H1164" s="19" t="s">
        <v>31</v>
      </c>
      <c r="I1164" s="61" t="s">
        <v>1815</v>
      </c>
      <c r="J1164" s="19" t="s">
        <v>32</v>
      </c>
      <c r="K1164" s="21" t="s">
        <v>4269</v>
      </c>
      <c r="L1164" s="60">
        <v>10000</v>
      </c>
    </row>
    <row r="1165" spans="1:12" s="55" customFormat="1" ht="18" customHeight="1" x14ac:dyDescent="0.25">
      <c r="A1165" s="14" t="s">
        <v>1405</v>
      </c>
      <c r="B1165" s="58" t="s">
        <v>1812</v>
      </c>
      <c r="C1165" s="56" t="s">
        <v>4272</v>
      </c>
      <c r="D1165" s="96">
        <v>40.11</v>
      </c>
      <c r="E1165" s="95">
        <v>0.06</v>
      </c>
      <c r="F1165" s="137">
        <f t="shared" si="111"/>
        <v>83.204000000000008</v>
      </c>
      <c r="G1165" s="18">
        <v>841728</v>
      </c>
      <c r="H1165" s="19" t="s">
        <v>36</v>
      </c>
      <c r="I1165" s="62" t="s">
        <v>1815</v>
      </c>
      <c r="J1165" s="19" t="s">
        <v>37</v>
      </c>
      <c r="K1165" s="21" t="s">
        <v>4269</v>
      </c>
      <c r="L1165" s="60">
        <v>10000</v>
      </c>
    </row>
    <row r="1166" spans="1:12" s="55" customFormat="1" ht="18" customHeight="1" x14ac:dyDescent="0.25">
      <c r="A1166" s="14" t="s">
        <v>1405</v>
      </c>
      <c r="B1166" s="58" t="s">
        <v>1812</v>
      </c>
      <c r="C1166" s="56" t="s">
        <v>4273</v>
      </c>
      <c r="D1166" s="96">
        <v>34.260000000000005</v>
      </c>
      <c r="E1166" s="95">
        <v>0.06</v>
      </c>
      <c r="F1166" s="137">
        <f>SUM(D1166+E1166)*1.2 + 30</f>
        <v>71.183999999999997</v>
      </c>
      <c r="G1166" s="18" t="s">
        <v>4274</v>
      </c>
      <c r="H1166" s="19" t="s">
        <v>21</v>
      </c>
      <c r="I1166" s="63" t="s">
        <v>1815</v>
      </c>
      <c r="J1166" s="19" t="s">
        <v>23</v>
      </c>
      <c r="K1166" s="21" t="s">
        <v>4275</v>
      </c>
      <c r="L1166" s="60">
        <v>10000</v>
      </c>
    </row>
    <row r="1167" spans="1:12" s="55" customFormat="1" ht="18" customHeight="1" x14ac:dyDescent="0.25">
      <c r="A1167" s="14" t="s">
        <v>1405</v>
      </c>
      <c r="B1167" s="58" t="s">
        <v>1812</v>
      </c>
      <c r="C1167" s="56" t="s">
        <v>4276</v>
      </c>
      <c r="D1167" s="96">
        <v>34.260000000000005</v>
      </c>
      <c r="E1167" s="95">
        <v>0.06</v>
      </c>
      <c r="F1167" s="137">
        <f>SUM(D1167+E1167)*1.2 + 30</f>
        <v>71.183999999999997</v>
      </c>
      <c r="G1167" s="18" t="s">
        <v>4274</v>
      </c>
      <c r="H1167" s="19" t="s">
        <v>27</v>
      </c>
      <c r="I1167" s="59" t="s">
        <v>1815</v>
      </c>
      <c r="J1167" s="19" t="s">
        <v>28</v>
      </c>
      <c r="K1167" s="21" t="s">
        <v>4275</v>
      </c>
      <c r="L1167" s="60">
        <v>5000</v>
      </c>
    </row>
    <row r="1168" spans="1:12" s="55" customFormat="1" ht="18" customHeight="1" x14ac:dyDescent="0.25">
      <c r="A1168" s="14" t="s">
        <v>1405</v>
      </c>
      <c r="B1168" s="58" t="s">
        <v>1812</v>
      </c>
      <c r="C1168" s="56" t="s">
        <v>4277</v>
      </c>
      <c r="D1168" s="96">
        <v>38.06</v>
      </c>
      <c r="E1168" s="95">
        <v>0.06</v>
      </c>
      <c r="F1168" s="137">
        <f>SUM(D1168+E1168)*1.2 + 30</f>
        <v>75.744</v>
      </c>
      <c r="G1168" s="18" t="s">
        <v>4274</v>
      </c>
      <c r="H1168" s="19" t="s">
        <v>31</v>
      </c>
      <c r="I1168" s="61" t="s">
        <v>1815</v>
      </c>
      <c r="J1168" s="19" t="s">
        <v>32</v>
      </c>
      <c r="K1168" s="21" t="s">
        <v>4275</v>
      </c>
      <c r="L1168" s="60">
        <v>5000</v>
      </c>
    </row>
    <row r="1169" spans="1:12" s="55" customFormat="1" ht="18" customHeight="1" x14ac:dyDescent="0.25">
      <c r="A1169" s="14" t="s">
        <v>1405</v>
      </c>
      <c r="B1169" s="58" t="s">
        <v>1812</v>
      </c>
      <c r="C1169" s="56" t="s">
        <v>4278</v>
      </c>
      <c r="D1169" s="96">
        <v>34.260000000000005</v>
      </c>
      <c r="E1169" s="95">
        <v>0.06</v>
      </c>
      <c r="F1169" s="137">
        <f>SUM(D1169+E1169)*1.2 + 30</f>
        <v>71.183999999999997</v>
      </c>
      <c r="G1169" s="18" t="s">
        <v>4274</v>
      </c>
      <c r="H1169" s="19" t="s">
        <v>36</v>
      </c>
      <c r="I1169" s="62" t="s">
        <v>1815</v>
      </c>
      <c r="J1169" s="19" t="s">
        <v>37</v>
      </c>
      <c r="K1169" s="21" t="s">
        <v>4275</v>
      </c>
      <c r="L1169" s="60">
        <v>5000</v>
      </c>
    </row>
    <row r="1170" spans="1:12" s="55" customFormat="1" ht="18" customHeight="1" x14ac:dyDescent="0.25">
      <c r="A1170" s="14" t="s">
        <v>1405</v>
      </c>
      <c r="B1170" s="58" t="s">
        <v>1812</v>
      </c>
      <c r="C1170" s="56" t="s">
        <v>4279</v>
      </c>
      <c r="D1170" s="96">
        <v>22.56</v>
      </c>
      <c r="E1170" s="95">
        <v>0.06</v>
      </c>
      <c r="F1170" s="137">
        <f t="shared" si="109"/>
        <v>47.143999999999991</v>
      </c>
      <c r="G1170" s="18" t="s">
        <v>4280</v>
      </c>
      <c r="H1170" s="19" t="s">
        <v>21</v>
      </c>
      <c r="I1170" s="63" t="s">
        <v>1815</v>
      </c>
      <c r="J1170" s="19" t="s">
        <v>23</v>
      </c>
      <c r="K1170" s="21" t="s">
        <v>4281</v>
      </c>
      <c r="L1170" s="60">
        <v>8000</v>
      </c>
    </row>
    <row r="1171" spans="1:12" s="55" customFormat="1" ht="18" customHeight="1" x14ac:dyDescent="0.25">
      <c r="A1171" s="14" t="s">
        <v>1405</v>
      </c>
      <c r="B1171" s="58" t="s">
        <v>1812</v>
      </c>
      <c r="C1171" s="56" t="s">
        <v>4282</v>
      </c>
      <c r="D1171" s="96">
        <v>28.049999999999997</v>
      </c>
      <c r="E1171" s="95">
        <v>0.06</v>
      </c>
      <c r="F1171" s="137">
        <f>SUM(D1171+E1171)*1.2 + 25</f>
        <v>58.731999999999992</v>
      </c>
      <c r="G1171" s="18">
        <v>841618</v>
      </c>
      <c r="H1171" s="19" t="s">
        <v>21</v>
      </c>
      <c r="I1171" s="63" t="s">
        <v>1815</v>
      </c>
      <c r="J1171" s="19" t="s">
        <v>23</v>
      </c>
      <c r="K1171" s="21" t="s">
        <v>4283</v>
      </c>
      <c r="L1171" s="60">
        <v>12000</v>
      </c>
    </row>
    <row r="1172" spans="1:12" s="55" customFormat="1" ht="18" customHeight="1" x14ac:dyDescent="0.25">
      <c r="A1172" s="14" t="s">
        <v>1405</v>
      </c>
      <c r="B1172" s="58" t="s">
        <v>1812</v>
      </c>
      <c r="C1172" s="56" t="s">
        <v>4284</v>
      </c>
      <c r="D1172" s="96">
        <v>31.16</v>
      </c>
      <c r="E1172" s="95">
        <v>0.06</v>
      </c>
      <c r="F1172" s="137">
        <f t="shared" ref="F1172:F1174" si="112">SUM(D1172+E1172)*1.2 + 25</f>
        <v>62.463999999999999</v>
      </c>
      <c r="G1172" s="18">
        <v>841595</v>
      </c>
      <c r="H1172" s="19" t="s">
        <v>27</v>
      </c>
      <c r="I1172" s="59" t="s">
        <v>1815</v>
      </c>
      <c r="J1172" s="19" t="s">
        <v>28</v>
      </c>
      <c r="K1172" s="21" t="s">
        <v>4283</v>
      </c>
      <c r="L1172" s="60">
        <v>4000</v>
      </c>
    </row>
    <row r="1173" spans="1:12" s="55" customFormat="1" ht="18" customHeight="1" x14ac:dyDescent="0.25">
      <c r="A1173" s="14" t="s">
        <v>1405</v>
      </c>
      <c r="B1173" s="58" t="s">
        <v>1812</v>
      </c>
      <c r="C1173" s="56" t="s">
        <v>4285</v>
      </c>
      <c r="D1173" s="96">
        <v>28.049999999999997</v>
      </c>
      <c r="E1173" s="95">
        <v>0.06</v>
      </c>
      <c r="F1173" s="137">
        <f t="shared" si="112"/>
        <v>58.731999999999992</v>
      </c>
      <c r="G1173" s="18">
        <v>841596</v>
      </c>
      <c r="H1173" s="19" t="s">
        <v>31</v>
      </c>
      <c r="I1173" s="61" t="s">
        <v>1815</v>
      </c>
      <c r="J1173" s="19" t="s">
        <v>32</v>
      </c>
      <c r="K1173" s="21" t="s">
        <v>4283</v>
      </c>
      <c r="L1173" s="60">
        <v>4000</v>
      </c>
    </row>
    <row r="1174" spans="1:12" s="55" customFormat="1" ht="18" customHeight="1" x14ac:dyDescent="0.25">
      <c r="A1174" s="14" t="s">
        <v>1405</v>
      </c>
      <c r="B1174" s="58" t="s">
        <v>1812</v>
      </c>
      <c r="C1174" s="56" t="s">
        <v>4286</v>
      </c>
      <c r="D1174" s="96">
        <v>28.049999999999997</v>
      </c>
      <c r="E1174" s="95">
        <v>0.06</v>
      </c>
      <c r="F1174" s="137">
        <f t="shared" si="112"/>
        <v>58.731999999999992</v>
      </c>
      <c r="G1174" s="18">
        <v>841597</v>
      </c>
      <c r="H1174" s="19" t="s">
        <v>36</v>
      </c>
      <c r="I1174" s="62" t="s">
        <v>1815</v>
      </c>
      <c r="J1174" s="19" t="s">
        <v>37</v>
      </c>
      <c r="K1174" s="21" t="s">
        <v>4283</v>
      </c>
      <c r="L1174" s="60">
        <v>4000</v>
      </c>
    </row>
    <row r="1175" spans="1:12" s="55" customFormat="1" ht="18" customHeight="1" x14ac:dyDescent="0.25">
      <c r="A1175" s="14" t="s">
        <v>1405</v>
      </c>
      <c r="B1175" s="58" t="s">
        <v>1812</v>
      </c>
      <c r="C1175" s="56" t="s">
        <v>4287</v>
      </c>
      <c r="D1175" s="96">
        <v>27.06</v>
      </c>
      <c r="E1175" s="95">
        <v>0.06</v>
      </c>
      <c r="F1175" s="137">
        <f>SUM(D1175+E1175)*1.2 + 22</f>
        <v>54.543999999999997</v>
      </c>
      <c r="G1175" s="18">
        <v>402887</v>
      </c>
      <c r="H1175" s="19" t="s">
        <v>21</v>
      </c>
      <c r="I1175" s="63" t="s">
        <v>1815</v>
      </c>
      <c r="J1175" s="19" t="s">
        <v>23</v>
      </c>
      <c r="K1175" s="21" t="s">
        <v>4288</v>
      </c>
      <c r="L1175" s="60">
        <v>8000</v>
      </c>
    </row>
    <row r="1176" spans="1:12" s="55" customFormat="1" ht="18" customHeight="1" x14ac:dyDescent="0.25">
      <c r="A1176" s="14" t="s">
        <v>1405</v>
      </c>
      <c r="B1176" s="58" t="s">
        <v>1812</v>
      </c>
      <c r="C1176" s="56" t="s">
        <v>4289</v>
      </c>
      <c r="D1176" s="96">
        <v>12.21</v>
      </c>
      <c r="E1176" s="95">
        <v>0.06</v>
      </c>
      <c r="F1176" s="137">
        <f t="shared" si="109"/>
        <v>34.724000000000004</v>
      </c>
      <c r="G1176" s="18" t="s">
        <v>4290</v>
      </c>
      <c r="H1176" s="19" t="s">
        <v>21</v>
      </c>
      <c r="I1176" s="63" t="s">
        <v>1815</v>
      </c>
      <c r="J1176" s="19" t="s">
        <v>23</v>
      </c>
      <c r="K1176" s="21" t="s">
        <v>4291</v>
      </c>
      <c r="L1176" s="60">
        <v>23000</v>
      </c>
    </row>
    <row r="1177" spans="1:12" s="55" customFormat="1" ht="18" customHeight="1" x14ac:dyDescent="0.25">
      <c r="A1177" s="14" t="s">
        <v>1405</v>
      </c>
      <c r="B1177" s="58" t="s">
        <v>1812</v>
      </c>
      <c r="C1177" s="56" t="s">
        <v>4292</v>
      </c>
      <c r="D1177" s="96">
        <v>14.46</v>
      </c>
      <c r="E1177" s="95">
        <v>0.06</v>
      </c>
      <c r="F1177" s="137">
        <f t="shared" si="109"/>
        <v>37.423999999999999</v>
      </c>
      <c r="G1177" s="18" t="s">
        <v>4293</v>
      </c>
      <c r="H1177" s="19" t="s">
        <v>21</v>
      </c>
      <c r="I1177" s="63" t="s">
        <v>1815</v>
      </c>
      <c r="J1177" s="19" t="s">
        <v>23</v>
      </c>
      <c r="K1177" s="21" t="s">
        <v>4294</v>
      </c>
      <c r="L1177" s="60">
        <v>30000</v>
      </c>
    </row>
    <row r="1178" spans="1:12" s="55" customFormat="1" ht="18" customHeight="1" x14ac:dyDescent="0.25">
      <c r="A1178" s="14" t="s">
        <v>1405</v>
      </c>
      <c r="B1178" s="58" t="s">
        <v>1812</v>
      </c>
      <c r="C1178" s="56" t="s">
        <v>4295</v>
      </c>
      <c r="D1178" s="96">
        <v>28.549999999999997</v>
      </c>
      <c r="E1178" s="95">
        <v>0.06</v>
      </c>
      <c r="F1178" s="137">
        <f>SUM(D1178+E1178)*1.2 + 25</f>
        <v>59.331999999999994</v>
      </c>
      <c r="G1178" s="18">
        <v>430351</v>
      </c>
      <c r="H1178" s="19" t="s">
        <v>21</v>
      </c>
      <c r="I1178" s="63" t="s">
        <v>1815</v>
      </c>
      <c r="J1178" s="19" t="s">
        <v>23</v>
      </c>
      <c r="K1178" s="21" t="s">
        <v>4296</v>
      </c>
      <c r="L1178" s="60">
        <v>5000</v>
      </c>
    </row>
    <row r="1179" spans="1:12" s="55" customFormat="1" ht="18" customHeight="1" x14ac:dyDescent="0.25">
      <c r="A1179" s="14" t="s">
        <v>1405</v>
      </c>
      <c r="B1179" s="58" t="s">
        <v>1812</v>
      </c>
      <c r="C1179" s="56" t="s">
        <v>4297</v>
      </c>
      <c r="D1179" s="96">
        <v>10.96</v>
      </c>
      <c r="E1179" s="95">
        <v>0.06</v>
      </c>
      <c r="F1179" s="137">
        <f t="shared" si="109"/>
        <v>33.224000000000004</v>
      </c>
      <c r="G1179" s="18">
        <v>406522</v>
      </c>
      <c r="H1179" s="19" t="s">
        <v>21</v>
      </c>
      <c r="I1179" s="63" t="s">
        <v>1815</v>
      </c>
      <c r="J1179" s="19" t="s">
        <v>23</v>
      </c>
      <c r="K1179" s="21" t="s">
        <v>4298</v>
      </c>
      <c r="L1179" s="60">
        <v>5000</v>
      </c>
    </row>
    <row r="1180" spans="1:12" s="55" customFormat="1" ht="18" customHeight="1" x14ac:dyDescent="0.25">
      <c r="A1180" s="14" t="s">
        <v>1405</v>
      </c>
      <c r="B1180" s="58" t="s">
        <v>1812</v>
      </c>
      <c r="C1180" s="56" t="s">
        <v>4299</v>
      </c>
      <c r="D1180" s="96">
        <v>20.27</v>
      </c>
      <c r="E1180" s="95">
        <v>0.06</v>
      </c>
      <c r="F1180" s="137">
        <f t="shared" si="109"/>
        <v>44.396000000000001</v>
      </c>
      <c r="G1180" s="18">
        <v>884930</v>
      </c>
      <c r="H1180" s="19" t="s">
        <v>21</v>
      </c>
      <c r="I1180" s="63" t="s">
        <v>1815</v>
      </c>
      <c r="J1180" s="19" t="s">
        <v>23</v>
      </c>
      <c r="K1180" s="21" t="s">
        <v>4300</v>
      </c>
      <c r="L1180" s="60">
        <v>23000</v>
      </c>
    </row>
    <row r="1181" spans="1:12" s="55" customFormat="1" ht="18" customHeight="1" x14ac:dyDescent="0.25">
      <c r="A1181" s="14" t="s">
        <v>1405</v>
      </c>
      <c r="B1181" s="58" t="s">
        <v>1812</v>
      </c>
      <c r="C1181" s="56" t="s">
        <v>4301</v>
      </c>
      <c r="D1181" s="96">
        <v>31.36</v>
      </c>
      <c r="E1181" s="95">
        <v>0.06</v>
      </c>
      <c r="F1181" s="137">
        <f>SUM(D1181+E1181)*1.2 + 30</f>
        <v>67.703999999999994</v>
      </c>
      <c r="G1181" s="18">
        <v>884933</v>
      </c>
      <c r="H1181" s="19" t="s">
        <v>27</v>
      </c>
      <c r="I1181" s="59" t="s">
        <v>1815</v>
      </c>
      <c r="J1181" s="19" t="s">
        <v>28</v>
      </c>
      <c r="K1181" s="21" t="s">
        <v>4300</v>
      </c>
      <c r="L1181" s="60">
        <v>17000</v>
      </c>
    </row>
    <row r="1182" spans="1:12" s="55" customFormat="1" ht="18" customHeight="1" x14ac:dyDescent="0.25">
      <c r="A1182" s="14" t="s">
        <v>1405</v>
      </c>
      <c r="B1182" s="58" t="s">
        <v>1812</v>
      </c>
      <c r="C1182" s="56" t="s">
        <v>4302</v>
      </c>
      <c r="D1182" s="96">
        <v>31.36</v>
      </c>
      <c r="E1182" s="95">
        <v>0.06</v>
      </c>
      <c r="F1182" s="137">
        <f t="shared" ref="F1182:F1183" si="113">SUM(D1182+E1182)*1.2 + 30</f>
        <v>67.703999999999994</v>
      </c>
      <c r="G1182" s="18">
        <v>884932</v>
      </c>
      <c r="H1182" s="19" t="s">
        <v>31</v>
      </c>
      <c r="I1182" s="61" t="s">
        <v>1815</v>
      </c>
      <c r="J1182" s="19" t="s">
        <v>32</v>
      </c>
      <c r="K1182" s="21" t="s">
        <v>4300</v>
      </c>
      <c r="L1182" s="60">
        <v>17000</v>
      </c>
    </row>
    <row r="1183" spans="1:12" s="55" customFormat="1" ht="18" customHeight="1" x14ac:dyDescent="0.25">
      <c r="A1183" s="14" t="s">
        <v>1405</v>
      </c>
      <c r="B1183" s="58" t="s">
        <v>1812</v>
      </c>
      <c r="C1183" s="56" t="s">
        <v>4303</v>
      </c>
      <c r="D1183" s="96">
        <v>31.36</v>
      </c>
      <c r="E1183" s="95">
        <v>0.06</v>
      </c>
      <c r="F1183" s="137">
        <f t="shared" si="113"/>
        <v>67.703999999999994</v>
      </c>
      <c r="G1183" s="18">
        <v>884931</v>
      </c>
      <c r="H1183" s="19" t="s">
        <v>36</v>
      </c>
      <c r="I1183" s="62" t="s">
        <v>1815</v>
      </c>
      <c r="J1183" s="19" t="s">
        <v>37</v>
      </c>
      <c r="K1183" s="21" t="s">
        <v>4300</v>
      </c>
      <c r="L1183" s="60">
        <v>17000</v>
      </c>
    </row>
    <row r="1184" spans="1:12" s="55" customFormat="1" ht="18" customHeight="1" x14ac:dyDescent="0.25">
      <c r="A1184" s="14" t="s">
        <v>1405</v>
      </c>
      <c r="B1184" s="58" t="s">
        <v>1812</v>
      </c>
      <c r="C1184" s="56" t="s">
        <v>4304</v>
      </c>
      <c r="D1184" s="96">
        <v>14.56</v>
      </c>
      <c r="E1184" s="95">
        <v>0.06</v>
      </c>
      <c r="F1184" s="137">
        <f t="shared" si="109"/>
        <v>37.543999999999997</v>
      </c>
      <c r="G1184" s="18">
        <v>406990</v>
      </c>
      <c r="H1184" s="19" t="s">
        <v>21</v>
      </c>
      <c r="I1184" s="63" t="s">
        <v>1815</v>
      </c>
      <c r="J1184" s="19" t="s">
        <v>23</v>
      </c>
      <c r="K1184" s="21" t="s">
        <v>4305</v>
      </c>
      <c r="L1184" s="60">
        <v>6400</v>
      </c>
    </row>
    <row r="1185" spans="1:12" s="55" customFormat="1" ht="18" customHeight="1" x14ac:dyDescent="0.25">
      <c r="A1185" s="14" t="s">
        <v>1405</v>
      </c>
      <c r="B1185" s="58" t="s">
        <v>1812</v>
      </c>
      <c r="C1185" s="56" t="s">
        <v>4306</v>
      </c>
      <c r="D1185" s="96">
        <v>27.459999999999997</v>
      </c>
      <c r="E1185" s="95">
        <v>0.06</v>
      </c>
      <c r="F1185" s="137">
        <f>SUM(D1185+E1185)*1.2 + 25</f>
        <v>58.023999999999994</v>
      </c>
      <c r="G1185" s="18">
        <v>888608</v>
      </c>
      <c r="H1185" s="19" t="s">
        <v>21</v>
      </c>
      <c r="I1185" s="63" t="s">
        <v>1815</v>
      </c>
      <c r="J1185" s="19" t="s">
        <v>23</v>
      </c>
      <c r="K1185" s="21" t="s">
        <v>4307</v>
      </c>
      <c r="L1185" s="60">
        <v>23000</v>
      </c>
    </row>
    <row r="1186" spans="1:12" s="55" customFormat="1" ht="18" customHeight="1" x14ac:dyDescent="0.25">
      <c r="A1186" s="14" t="s">
        <v>1405</v>
      </c>
      <c r="B1186" s="58" t="s">
        <v>1812</v>
      </c>
      <c r="C1186" s="56" t="s">
        <v>4308</v>
      </c>
      <c r="D1186" s="96">
        <v>58.56</v>
      </c>
      <c r="E1186" s="95">
        <v>0.06</v>
      </c>
      <c r="F1186" s="137">
        <f>SUM(D1186+E1186)*1.2 + 55</f>
        <v>125.34400000000001</v>
      </c>
      <c r="G1186" s="18">
        <v>841651</v>
      </c>
      <c r="H1186" s="19" t="s">
        <v>21</v>
      </c>
      <c r="I1186" s="63" t="s">
        <v>1815</v>
      </c>
      <c r="J1186" s="19" t="s">
        <v>23</v>
      </c>
      <c r="K1186" s="21" t="s">
        <v>4309</v>
      </c>
      <c r="L1186" s="60">
        <v>28000</v>
      </c>
    </row>
    <row r="1187" spans="1:12" s="55" customFormat="1" ht="18" customHeight="1" x14ac:dyDescent="0.25">
      <c r="A1187" s="14" t="s">
        <v>1405</v>
      </c>
      <c r="B1187" s="58" t="s">
        <v>1812</v>
      </c>
      <c r="C1187" s="56" t="s">
        <v>4310</v>
      </c>
      <c r="D1187" s="96">
        <v>58.56</v>
      </c>
      <c r="E1187" s="95">
        <v>0.06</v>
      </c>
      <c r="F1187" s="137">
        <f t="shared" ref="F1187:F1189" si="114">SUM(D1187+E1187)*1.2 + 55</f>
        <v>125.34400000000001</v>
      </c>
      <c r="G1187" s="18">
        <v>841654</v>
      </c>
      <c r="H1187" s="19" t="s">
        <v>27</v>
      </c>
      <c r="I1187" s="59" t="s">
        <v>1815</v>
      </c>
      <c r="J1187" s="19" t="s">
        <v>28</v>
      </c>
      <c r="K1187" s="21" t="s">
        <v>4309</v>
      </c>
      <c r="L1187" s="60">
        <v>18000</v>
      </c>
    </row>
    <row r="1188" spans="1:12" s="55" customFormat="1" ht="18" customHeight="1" x14ac:dyDescent="0.25">
      <c r="A1188" s="14" t="s">
        <v>1405</v>
      </c>
      <c r="B1188" s="58" t="s">
        <v>1812</v>
      </c>
      <c r="C1188" s="56" t="s">
        <v>4311</v>
      </c>
      <c r="D1188" s="96">
        <v>58.56</v>
      </c>
      <c r="E1188" s="95">
        <v>0.06</v>
      </c>
      <c r="F1188" s="137">
        <f t="shared" si="114"/>
        <v>125.34400000000001</v>
      </c>
      <c r="G1188" s="18">
        <v>841653</v>
      </c>
      <c r="H1188" s="19" t="s">
        <v>31</v>
      </c>
      <c r="I1188" s="61" t="s">
        <v>1815</v>
      </c>
      <c r="J1188" s="19" t="s">
        <v>32</v>
      </c>
      <c r="K1188" s="21" t="s">
        <v>4309</v>
      </c>
      <c r="L1188" s="60">
        <v>18000</v>
      </c>
    </row>
    <row r="1189" spans="1:12" s="55" customFormat="1" ht="18" customHeight="1" x14ac:dyDescent="0.25">
      <c r="A1189" s="14" t="s">
        <v>1405</v>
      </c>
      <c r="B1189" s="58" t="s">
        <v>1812</v>
      </c>
      <c r="C1189" s="56" t="s">
        <v>4312</v>
      </c>
      <c r="D1189" s="96">
        <v>58.56</v>
      </c>
      <c r="E1189" s="95">
        <v>0.06</v>
      </c>
      <c r="F1189" s="137">
        <f t="shared" si="114"/>
        <v>125.34400000000001</v>
      </c>
      <c r="G1189" s="18">
        <v>841652</v>
      </c>
      <c r="H1189" s="19" t="s">
        <v>36</v>
      </c>
      <c r="I1189" s="62" t="s">
        <v>1815</v>
      </c>
      <c r="J1189" s="19" t="s">
        <v>37</v>
      </c>
      <c r="K1189" s="21" t="s">
        <v>4309</v>
      </c>
      <c r="L1189" s="60">
        <v>18000</v>
      </c>
    </row>
    <row r="1190" spans="1:12" s="55" customFormat="1" ht="18" customHeight="1" x14ac:dyDescent="0.25">
      <c r="A1190" s="14" t="s">
        <v>1405</v>
      </c>
      <c r="B1190" s="58" t="s">
        <v>1812</v>
      </c>
      <c r="C1190" s="56" t="s">
        <v>4313</v>
      </c>
      <c r="D1190" s="96">
        <v>21</v>
      </c>
      <c r="E1190" s="95">
        <v>0.06</v>
      </c>
      <c r="F1190" s="137">
        <f t="shared" si="109"/>
        <v>45.271999999999998</v>
      </c>
      <c r="G1190" s="18">
        <v>841817</v>
      </c>
      <c r="H1190" s="19" t="s">
        <v>21</v>
      </c>
      <c r="I1190" s="63" t="s">
        <v>1815</v>
      </c>
      <c r="J1190" s="19" t="s">
        <v>23</v>
      </c>
      <c r="K1190" s="21" t="s">
        <v>4314</v>
      </c>
      <c r="L1190" s="60">
        <v>29500</v>
      </c>
    </row>
    <row r="1191" spans="1:12" s="55" customFormat="1" ht="18" customHeight="1" x14ac:dyDescent="0.25">
      <c r="A1191" s="14" t="s">
        <v>1405</v>
      </c>
      <c r="B1191" s="58" t="s">
        <v>1812</v>
      </c>
      <c r="C1191" s="56" t="s">
        <v>4315</v>
      </c>
      <c r="D1191" s="96">
        <v>23</v>
      </c>
      <c r="E1191" s="95">
        <v>0.06</v>
      </c>
      <c r="F1191" s="137">
        <f t="shared" si="109"/>
        <v>47.671999999999997</v>
      </c>
      <c r="G1191" s="18">
        <v>841820</v>
      </c>
      <c r="H1191" s="19" t="s">
        <v>27</v>
      </c>
      <c r="I1191" s="59" t="s">
        <v>1815</v>
      </c>
      <c r="J1191" s="19" t="s">
        <v>28</v>
      </c>
      <c r="K1191" s="21" t="s">
        <v>4314</v>
      </c>
      <c r="L1191" s="60">
        <v>18000</v>
      </c>
    </row>
    <row r="1192" spans="1:12" s="55" customFormat="1" ht="18" customHeight="1" x14ac:dyDescent="0.25">
      <c r="A1192" s="14" t="s">
        <v>1405</v>
      </c>
      <c r="B1192" s="58" t="s">
        <v>1812</v>
      </c>
      <c r="C1192" s="56" t="s">
        <v>4316</v>
      </c>
      <c r="D1192" s="96">
        <v>23</v>
      </c>
      <c r="E1192" s="95">
        <v>0.06</v>
      </c>
      <c r="F1192" s="137">
        <f t="shared" si="109"/>
        <v>47.671999999999997</v>
      </c>
      <c r="G1192" s="18">
        <v>841819</v>
      </c>
      <c r="H1192" s="19" t="s">
        <v>31</v>
      </c>
      <c r="I1192" s="61" t="s">
        <v>1815</v>
      </c>
      <c r="J1192" s="19" t="s">
        <v>32</v>
      </c>
      <c r="K1192" s="21" t="s">
        <v>4314</v>
      </c>
      <c r="L1192" s="60">
        <v>18000</v>
      </c>
    </row>
    <row r="1193" spans="1:12" s="55" customFormat="1" ht="18" customHeight="1" x14ac:dyDescent="0.25">
      <c r="A1193" s="14" t="s">
        <v>1405</v>
      </c>
      <c r="B1193" s="58" t="s">
        <v>1812</v>
      </c>
      <c r="C1193" s="56" t="s">
        <v>4317</v>
      </c>
      <c r="D1193" s="96">
        <v>23</v>
      </c>
      <c r="E1193" s="95">
        <v>0.06</v>
      </c>
      <c r="F1193" s="137">
        <f t="shared" si="109"/>
        <v>47.671999999999997</v>
      </c>
      <c r="G1193" s="18">
        <v>841818</v>
      </c>
      <c r="H1193" s="19" t="s">
        <v>36</v>
      </c>
      <c r="I1193" s="62" t="s">
        <v>1815</v>
      </c>
      <c r="J1193" s="19" t="s">
        <v>37</v>
      </c>
      <c r="K1193" s="21" t="s">
        <v>4314</v>
      </c>
      <c r="L1193" s="60">
        <v>18000</v>
      </c>
    </row>
    <row r="1194" spans="1:12" s="55" customFormat="1" ht="18" customHeight="1" x14ac:dyDescent="0.25">
      <c r="A1194" s="14" t="s">
        <v>1405</v>
      </c>
      <c r="B1194" s="58" t="s">
        <v>1812</v>
      </c>
      <c r="C1194" s="56" t="s">
        <v>4318</v>
      </c>
      <c r="D1194" s="96">
        <v>75.710000000000008</v>
      </c>
      <c r="E1194" s="95">
        <v>0.06</v>
      </c>
      <c r="F1194" s="137">
        <f>SUM(D1194+E1194)*1.2 + 70</f>
        <v>160.92400000000001</v>
      </c>
      <c r="G1194" s="18" t="s">
        <v>4319</v>
      </c>
      <c r="H1194" s="19" t="s">
        <v>21</v>
      </c>
      <c r="I1194" s="63" t="s">
        <v>1815</v>
      </c>
      <c r="J1194" s="19" t="s">
        <v>23</v>
      </c>
      <c r="K1194" s="21" t="s">
        <v>4320</v>
      </c>
      <c r="L1194" s="60">
        <v>15000</v>
      </c>
    </row>
    <row r="1195" spans="1:12" s="55" customFormat="1" ht="18" customHeight="1" x14ac:dyDescent="0.25">
      <c r="A1195" s="14" t="s">
        <v>1405</v>
      </c>
      <c r="B1195" s="58" t="s">
        <v>1812</v>
      </c>
      <c r="C1195" s="56" t="s">
        <v>4321</v>
      </c>
      <c r="D1195" s="96">
        <v>12.57</v>
      </c>
      <c r="E1195" s="95">
        <v>0.06</v>
      </c>
      <c r="F1195" s="137">
        <f t="shared" si="109"/>
        <v>35.155999999999999</v>
      </c>
      <c r="G1195" s="18">
        <v>885122</v>
      </c>
      <c r="H1195" s="19" t="s">
        <v>21</v>
      </c>
      <c r="I1195" s="63" t="s">
        <v>1815</v>
      </c>
      <c r="J1195" s="19" t="s">
        <v>23</v>
      </c>
      <c r="K1195" s="21" t="s">
        <v>4322</v>
      </c>
      <c r="L1195" s="60">
        <v>6000</v>
      </c>
    </row>
    <row r="1196" spans="1:12" s="55" customFormat="1" ht="18" customHeight="1" x14ac:dyDescent="0.25">
      <c r="A1196" s="14" t="s">
        <v>1405</v>
      </c>
      <c r="B1196" s="58" t="s">
        <v>1812</v>
      </c>
      <c r="C1196" s="56" t="s">
        <v>4323</v>
      </c>
      <c r="D1196" s="96">
        <v>55.14</v>
      </c>
      <c r="E1196" s="95">
        <v>0.06</v>
      </c>
      <c r="F1196" s="137">
        <f>SUM(D1196+E1196)*1.2 + 50</f>
        <v>116.24</v>
      </c>
      <c r="G1196" s="18">
        <v>402810</v>
      </c>
      <c r="H1196" s="19" t="s">
        <v>21</v>
      </c>
      <c r="I1196" s="63" t="s">
        <v>1815</v>
      </c>
      <c r="J1196" s="19" t="s">
        <v>23</v>
      </c>
      <c r="K1196" s="21" t="s">
        <v>4324</v>
      </c>
      <c r="L1196" s="60">
        <v>15000</v>
      </c>
    </row>
    <row r="1197" spans="1:12" s="55" customFormat="1" ht="18" customHeight="1" x14ac:dyDescent="0.25">
      <c r="A1197" s="14" t="s">
        <v>1405</v>
      </c>
      <c r="B1197" s="58" t="s">
        <v>1812</v>
      </c>
      <c r="C1197" s="56" t="s">
        <v>4325</v>
      </c>
      <c r="D1197" s="96">
        <v>49.010000000000005</v>
      </c>
      <c r="E1197" s="95">
        <v>0.06</v>
      </c>
      <c r="F1197" s="137">
        <f>SUM(D1197+E1197)*1.2 + 50</f>
        <v>108.88400000000001</v>
      </c>
      <c r="G1197" s="18">
        <v>821074</v>
      </c>
      <c r="H1197" s="19" t="s">
        <v>21</v>
      </c>
      <c r="I1197" s="63" t="s">
        <v>1815</v>
      </c>
      <c r="J1197" s="19" t="s">
        <v>23</v>
      </c>
      <c r="K1197" s="21" t="s">
        <v>4326</v>
      </c>
      <c r="L1197" s="60">
        <v>15000</v>
      </c>
    </row>
    <row r="1198" spans="1:12" s="55" customFormat="1" ht="18" customHeight="1" x14ac:dyDescent="0.25">
      <c r="A1198" s="14" t="s">
        <v>1405</v>
      </c>
      <c r="B1198" s="58" t="s">
        <v>1812</v>
      </c>
      <c r="C1198" s="56" t="s">
        <v>4327</v>
      </c>
      <c r="D1198" s="96">
        <v>55.13</v>
      </c>
      <c r="E1198" s="95">
        <v>0.06</v>
      </c>
      <c r="F1198" s="137">
        <f t="shared" ref="F1198:F1200" si="115">SUM(D1198+E1198)*1.2 + 50</f>
        <v>116.22800000000001</v>
      </c>
      <c r="G1198" s="18">
        <v>821077</v>
      </c>
      <c r="H1198" s="19" t="s">
        <v>27</v>
      </c>
      <c r="I1198" s="59" t="s">
        <v>1815</v>
      </c>
      <c r="J1198" s="19" t="s">
        <v>28</v>
      </c>
      <c r="K1198" s="21" t="s">
        <v>4326</v>
      </c>
      <c r="L1198" s="60">
        <v>15000</v>
      </c>
    </row>
    <row r="1199" spans="1:12" s="55" customFormat="1" ht="18" customHeight="1" x14ac:dyDescent="0.25">
      <c r="A1199" s="14" t="s">
        <v>1405</v>
      </c>
      <c r="B1199" s="58" t="s">
        <v>1812</v>
      </c>
      <c r="C1199" s="56" t="s">
        <v>4328</v>
      </c>
      <c r="D1199" s="96">
        <v>55.13</v>
      </c>
      <c r="E1199" s="95">
        <v>0.06</v>
      </c>
      <c r="F1199" s="137">
        <f t="shared" si="115"/>
        <v>116.22800000000001</v>
      </c>
      <c r="G1199" s="18">
        <v>821076</v>
      </c>
      <c r="H1199" s="19" t="s">
        <v>31</v>
      </c>
      <c r="I1199" s="61" t="s">
        <v>1815</v>
      </c>
      <c r="J1199" s="19" t="s">
        <v>32</v>
      </c>
      <c r="K1199" s="21" t="s">
        <v>4326</v>
      </c>
      <c r="L1199" s="60">
        <v>15000</v>
      </c>
    </row>
    <row r="1200" spans="1:12" s="55" customFormat="1" ht="18" customHeight="1" x14ac:dyDescent="0.25">
      <c r="A1200" s="14" t="s">
        <v>1405</v>
      </c>
      <c r="B1200" s="58" t="s">
        <v>1812</v>
      </c>
      <c r="C1200" s="56" t="s">
        <v>4329</v>
      </c>
      <c r="D1200" s="96">
        <v>55.13</v>
      </c>
      <c r="E1200" s="95">
        <v>0.06</v>
      </c>
      <c r="F1200" s="137">
        <f t="shared" si="115"/>
        <v>116.22800000000001</v>
      </c>
      <c r="G1200" s="18">
        <v>821075</v>
      </c>
      <c r="H1200" s="19" t="s">
        <v>36</v>
      </c>
      <c r="I1200" s="62" t="s">
        <v>1815</v>
      </c>
      <c r="J1200" s="19" t="s">
        <v>37</v>
      </c>
      <c r="K1200" s="21" t="s">
        <v>4326</v>
      </c>
      <c r="L1200" s="60">
        <v>15000</v>
      </c>
    </row>
    <row r="1201" spans="1:12" s="55" customFormat="1" ht="18" customHeight="1" x14ac:dyDescent="0.25">
      <c r="A1201" s="14" t="s">
        <v>1405</v>
      </c>
      <c r="B1201" s="58" t="s">
        <v>1812</v>
      </c>
      <c r="C1201" s="56" t="s">
        <v>4330</v>
      </c>
      <c r="D1201" s="96">
        <v>37.86</v>
      </c>
      <c r="E1201" s="95">
        <v>0.06</v>
      </c>
      <c r="F1201" s="137">
        <f>SUM(D1201+E1201)*1.2 + 35</f>
        <v>80.503999999999991</v>
      </c>
      <c r="G1201" s="18">
        <v>840041</v>
      </c>
      <c r="H1201" s="19" t="s">
        <v>21</v>
      </c>
      <c r="I1201" s="63" t="s">
        <v>1815</v>
      </c>
      <c r="J1201" s="19" t="s">
        <v>23</v>
      </c>
      <c r="K1201" s="21" t="s">
        <v>4331</v>
      </c>
      <c r="L1201" s="60">
        <v>30000</v>
      </c>
    </row>
    <row r="1202" spans="1:12" s="55" customFormat="1" ht="18" customHeight="1" x14ac:dyDescent="0.25">
      <c r="A1202" s="14" t="s">
        <v>1405</v>
      </c>
      <c r="B1202" s="58" t="s">
        <v>1812</v>
      </c>
      <c r="C1202" s="56" t="s">
        <v>4332</v>
      </c>
      <c r="D1202" s="96">
        <v>8.1100000000000012</v>
      </c>
      <c r="E1202" s="95">
        <v>0.06</v>
      </c>
      <c r="F1202" s="137">
        <f t="shared" si="109"/>
        <v>29.804000000000002</v>
      </c>
      <c r="G1202" s="18">
        <v>407340</v>
      </c>
      <c r="H1202" s="19" t="s">
        <v>21</v>
      </c>
      <c r="I1202" s="63" t="s">
        <v>1815</v>
      </c>
      <c r="J1202" s="19" t="s">
        <v>23</v>
      </c>
      <c r="K1202" s="21" t="s">
        <v>4333</v>
      </c>
      <c r="L1202" s="60">
        <v>6000</v>
      </c>
    </row>
    <row r="1203" spans="1:12" s="55" customFormat="1" ht="18" customHeight="1" x14ac:dyDescent="0.25">
      <c r="A1203" s="14" t="s">
        <v>1405</v>
      </c>
      <c r="B1203" s="58" t="s">
        <v>1812</v>
      </c>
      <c r="C1203" s="56" t="s">
        <v>4334</v>
      </c>
      <c r="D1203" s="96">
        <v>41.86</v>
      </c>
      <c r="E1203" s="95">
        <v>0.06</v>
      </c>
      <c r="F1203" s="137">
        <f>SUM(D1203+E1203)*1.2 + 40</f>
        <v>90.304000000000002</v>
      </c>
      <c r="G1203" s="18">
        <v>841160</v>
      </c>
      <c r="H1203" s="19" t="s">
        <v>21</v>
      </c>
      <c r="I1203" s="63" t="s">
        <v>1815</v>
      </c>
      <c r="J1203" s="19" t="s">
        <v>23</v>
      </c>
      <c r="K1203" s="21" t="s">
        <v>4335</v>
      </c>
      <c r="L1203" s="60">
        <v>23000</v>
      </c>
    </row>
    <row r="1204" spans="1:12" s="55" customFormat="1" ht="18" customHeight="1" x14ac:dyDescent="0.25">
      <c r="A1204" s="14" t="s">
        <v>1405</v>
      </c>
      <c r="B1204" s="58" t="s">
        <v>1812</v>
      </c>
      <c r="C1204" s="56" t="s">
        <v>4336</v>
      </c>
      <c r="D1204" s="96">
        <v>44.61</v>
      </c>
      <c r="E1204" s="95">
        <v>0.06</v>
      </c>
      <c r="F1204" s="137">
        <f t="shared" ref="F1204:F1206" si="116">SUM(D1204+E1204)*1.2 + 40</f>
        <v>93.603999999999999</v>
      </c>
      <c r="G1204" s="18">
        <v>841163</v>
      </c>
      <c r="H1204" s="19" t="s">
        <v>27</v>
      </c>
      <c r="I1204" s="59" t="s">
        <v>1815</v>
      </c>
      <c r="J1204" s="19" t="s">
        <v>28</v>
      </c>
      <c r="K1204" s="21" t="s">
        <v>4335</v>
      </c>
      <c r="L1204" s="60">
        <v>17000</v>
      </c>
    </row>
    <row r="1205" spans="1:12" s="55" customFormat="1" ht="18" customHeight="1" x14ac:dyDescent="0.25">
      <c r="A1205" s="14" t="s">
        <v>1405</v>
      </c>
      <c r="B1205" s="58" t="s">
        <v>1812</v>
      </c>
      <c r="C1205" s="56" t="s">
        <v>4337</v>
      </c>
      <c r="D1205" s="96">
        <v>44.61</v>
      </c>
      <c r="E1205" s="95">
        <v>0.06</v>
      </c>
      <c r="F1205" s="137">
        <f t="shared" si="116"/>
        <v>93.603999999999999</v>
      </c>
      <c r="G1205" s="18">
        <v>841162</v>
      </c>
      <c r="H1205" s="19" t="s">
        <v>31</v>
      </c>
      <c r="I1205" s="61" t="s">
        <v>1815</v>
      </c>
      <c r="J1205" s="19" t="s">
        <v>32</v>
      </c>
      <c r="K1205" s="21" t="s">
        <v>4335</v>
      </c>
      <c r="L1205" s="60">
        <v>17000</v>
      </c>
    </row>
    <row r="1206" spans="1:12" s="55" customFormat="1" ht="18" customHeight="1" x14ac:dyDescent="0.25">
      <c r="A1206" s="14" t="s">
        <v>1405</v>
      </c>
      <c r="B1206" s="58" t="s">
        <v>1812</v>
      </c>
      <c r="C1206" s="56" t="s">
        <v>4338</v>
      </c>
      <c r="D1206" s="96">
        <v>44.61</v>
      </c>
      <c r="E1206" s="95">
        <v>0.06</v>
      </c>
      <c r="F1206" s="137">
        <f t="shared" si="116"/>
        <v>93.603999999999999</v>
      </c>
      <c r="G1206" s="18">
        <v>841161</v>
      </c>
      <c r="H1206" s="19" t="s">
        <v>36</v>
      </c>
      <c r="I1206" s="62" t="s">
        <v>1815</v>
      </c>
      <c r="J1206" s="19" t="s">
        <v>37</v>
      </c>
      <c r="K1206" s="21" t="s">
        <v>4335</v>
      </c>
      <c r="L1206" s="60">
        <v>17000</v>
      </c>
    </row>
    <row r="1207" spans="1:12" s="55" customFormat="1" ht="18" customHeight="1" x14ac:dyDescent="0.25">
      <c r="A1207" s="14" t="s">
        <v>1405</v>
      </c>
      <c r="B1207" s="58" t="s">
        <v>1812</v>
      </c>
      <c r="C1207" s="56" t="s">
        <v>4339</v>
      </c>
      <c r="D1207" s="96">
        <v>35.06</v>
      </c>
      <c r="E1207" s="95">
        <v>0.06</v>
      </c>
      <c r="F1207" s="137">
        <f>SUM(D1207+E1207)*1.2 + 30</f>
        <v>72.144000000000005</v>
      </c>
      <c r="G1207" s="18" t="s">
        <v>4340</v>
      </c>
      <c r="H1207" s="19" t="s">
        <v>21</v>
      </c>
      <c r="I1207" s="63" t="s">
        <v>1815</v>
      </c>
      <c r="J1207" s="19" t="s">
        <v>23</v>
      </c>
      <c r="K1207" s="21" t="s">
        <v>4341</v>
      </c>
      <c r="L1207" s="60">
        <v>20000</v>
      </c>
    </row>
    <row r="1208" spans="1:12" s="55" customFormat="1" ht="18" customHeight="1" x14ac:dyDescent="0.25">
      <c r="A1208" s="14" t="s">
        <v>1405</v>
      </c>
      <c r="B1208" s="58" t="s">
        <v>1812</v>
      </c>
      <c r="C1208" s="56" t="s">
        <v>4342</v>
      </c>
      <c r="D1208" s="96">
        <v>14.3</v>
      </c>
      <c r="E1208" s="95">
        <v>0.06</v>
      </c>
      <c r="F1208" s="137">
        <f t="shared" si="109"/>
        <v>37.231999999999999</v>
      </c>
      <c r="G1208" s="18" t="s">
        <v>4343</v>
      </c>
      <c r="H1208" s="19" t="s">
        <v>21</v>
      </c>
      <c r="I1208" s="63" t="s">
        <v>1815</v>
      </c>
      <c r="J1208" s="19" t="s">
        <v>23</v>
      </c>
      <c r="K1208" s="21" t="s">
        <v>4344</v>
      </c>
      <c r="L1208" s="60">
        <v>43000</v>
      </c>
    </row>
    <row r="1209" spans="1:12" s="55" customFormat="1" ht="18" customHeight="1" x14ac:dyDescent="0.25">
      <c r="A1209" s="14" t="s">
        <v>1405</v>
      </c>
      <c r="B1209" s="58" t="s">
        <v>1812</v>
      </c>
      <c r="C1209" s="56" t="s">
        <v>4345</v>
      </c>
      <c r="D1209" s="96">
        <v>23.91</v>
      </c>
      <c r="E1209" s="95">
        <v>0.06</v>
      </c>
      <c r="F1209" s="137">
        <f t="shared" si="109"/>
        <v>48.763999999999996</v>
      </c>
      <c r="G1209" s="18">
        <v>412477</v>
      </c>
      <c r="H1209" s="19" t="s">
        <v>21</v>
      </c>
      <c r="I1209" s="63" t="s">
        <v>1815</v>
      </c>
      <c r="J1209" s="19" t="s">
        <v>23</v>
      </c>
      <c r="K1209" s="21" t="s">
        <v>4346</v>
      </c>
      <c r="L1209" s="60">
        <v>5000</v>
      </c>
    </row>
    <row r="1210" spans="1:12" s="55" customFormat="1" ht="18" customHeight="1" x14ac:dyDescent="0.25">
      <c r="A1210" s="14" t="s">
        <v>1405</v>
      </c>
      <c r="B1210" s="58" t="s">
        <v>1812</v>
      </c>
      <c r="C1210" s="56" t="s">
        <v>4347</v>
      </c>
      <c r="D1210" s="96">
        <v>17.61</v>
      </c>
      <c r="E1210" s="95">
        <v>0.06</v>
      </c>
      <c r="F1210" s="137">
        <f t="shared" si="109"/>
        <v>41.203999999999994</v>
      </c>
      <c r="G1210" s="18" t="s">
        <v>4348</v>
      </c>
      <c r="H1210" s="19" t="s">
        <v>21</v>
      </c>
      <c r="I1210" s="63" t="s">
        <v>1815</v>
      </c>
      <c r="J1210" s="19" t="s">
        <v>23</v>
      </c>
      <c r="K1210" s="21" t="s">
        <v>4349</v>
      </c>
      <c r="L1210" s="60">
        <v>3500</v>
      </c>
    </row>
    <row r="1211" spans="1:12" s="55" customFormat="1" ht="18" customHeight="1" x14ac:dyDescent="0.25">
      <c r="A1211" s="14" t="s">
        <v>4350</v>
      </c>
      <c r="B1211" s="58" t="s">
        <v>1812</v>
      </c>
      <c r="C1211" s="56" t="s">
        <v>4351</v>
      </c>
      <c r="D1211" s="96">
        <v>40.56</v>
      </c>
      <c r="E1211" s="95">
        <v>0.06</v>
      </c>
      <c r="F1211" s="137">
        <f>SUM(D1211+E1211)*1.2 + 35</f>
        <v>83.744</v>
      </c>
      <c r="G1211" s="18">
        <v>288094565</v>
      </c>
      <c r="H1211" s="19" t="s">
        <v>21</v>
      </c>
      <c r="I1211" s="63" t="s">
        <v>1815</v>
      </c>
      <c r="J1211" s="19" t="s">
        <v>23</v>
      </c>
      <c r="K1211" s="21" t="s">
        <v>4352</v>
      </c>
      <c r="L1211" s="60">
        <v>4400</v>
      </c>
    </row>
    <row r="1212" spans="1:12" s="55" customFormat="1" ht="18" customHeight="1" x14ac:dyDescent="0.25">
      <c r="A1212" s="14" t="s">
        <v>4350</v>
      </c>
      <c r="B1212" s="58" t="s">
        <v>1812</v>
      </c>
      <c r="C1212" s="56" t="s">
        <v>4353</v>
      </c>
      <c r="D1212" s="96">
        <v>35.160000000000004</v>
      </c>
      <c r="E1212" s="95">
        <v>0.06</v>
      </c>
      <c r="F1212" s="137">
        <f>SUM(D1212+E1212)*1.2 + 35</f>
        <v>77.26400000000001</v>
      </c>
      <c r="G1212" s="18">
        <v>251471044</v>
      </c>
      <c r="H1212" s="19" t="s">
        <v>21</v>
      </c>
      <c r="I1212" s="63" t="s">
        <v>1815</v>
      </c>
      <c r="J1212" s="19" t="s">
        <v>23</v>
      </c>
      <c r="K1212" s="21" t="s">
        <v>4354</v>
      </c>
      <c r="L1212" s="60">
        <v>10000</v>
      </c>
    </row>
    <row r="1213" spans="1:12" s="55" customFormat="1" ht="18" customHeight="1" x14ac:dyDescent="0.25">
      <c r="A1213" s="14" t="s">
        <v>4350</v>
      </c>
      <c r="B1213" s="58" t="s">
        <v>1819</v>
      </c>
      <c r="C1213" s="56" t="s">
        <v>4355</v>
      </c>
      <c r="D1213" s="96">
        <v>25.259999999999998</v>
      </c>
      <c r="E1213" s="95">
        <v>0.06</v>
      </c>
      <c r="F1213" s="137">
        <f t="shared" si="109"/>
        <v>50.383999999999993</v>
      </c>
      <c r="G1213" s="18">
        <v>251471057</v>
      </c>
      <c r="H1213" s="19" t="s">
        <v>21</v>
      </c>
      <c r="I1213" s="63" t="s">
        <v>1815</v>
      </c>
      <c r="J1213" s="19" t="s">
        <v>23</v>
      </c>
      <c r="K1213" s="21" t="s">
        <v>4354</v>
      </c>
      <c r="L1213" s="60">
        <v>20000</v>
      </c>
    </row>
    <row r="1214" spans="1:12" s="55" customFormat="1" ht="18" customHeight="1" x14ac:dyDescent="0.25">
      <c r="A1214" s="14" t="s">
        <v>4350</v>
      </c>
      <c r="B1214" s="58" t="s">
        <v>1812</v>
      </c>
      <c r="C1214" s="56" t="s">
        <v>4356</v>
      </c>
      <c r="D1214" s="96">
        <v>25.56</v>
      </c>
      <c r="E1214" s="95">
        <v>0.06</v>
      </c>
      <c r="F1214" s="137">
        <f t="shared" si="109"/>
        <v>50.744</v>
      </c>
      <c r="G1214" s="18" t="s">
        <v>4357</v>
      </c>
      <c r="H1214" s="19" t="s">
        <v>21</v>
      </c>
      <c r="I1214" s="63" t="s">
        <v>1815</v>
      </c>
      <c r="J1214" s="19" t="s">
        <v>23</v>
      </c>
      <c r="K1214" s="21" t="s">
        <v>4358</v>
      </c>
      <c r="L1214" s="60">
        <v>10000</v>
      </c>
    </row>
    <row r="1215" spans="1:12" s="55" customFormat="1" ht="18" customHeight="1" x14ac:dyDescent="0.25">
      <c r="A1215" s="14" t="s">
        <v>4350</v>
      </c>
      <c r="B1215" s="58" t="s">
        <v>1812</v>
      </c>
      <c r="C1215" s="56" t="s">
        <v>4359</v>
      </c>
      <c r="D1215" s="96">
        <v>53.97</v>
      </c>
      <c r="E1215" s="95">
        <v>0.06</v>
      </c>
      <c r="F1215" s="137">
        <f>SUM(D1215+E1215)*1.2 + 50</f>
        <v>114.836</v>
      </c>
      <c r="G1215" s="18" t="s">
        <v>4360</v>
      </c>
      <c r="H1215" s="19" t="s">
        <v>21</v>
      </c>
      <c r="I1215" s="63" t="s">
        <v>1815</v>
      </c>
      <c r="J1215" s="19" t="s">
        <v>23</v>
      </c>
      <c r="K1215" s="21" t="s">
        <v>4361</v>
      </c>
      <c r="L1215" s="60">
        <v>6000</v>
      </c>
    </row>
    <row r="1216" spans="1:12" s="55" customFormat="1" ht="18" customHeight="1" x14ac:dyDescent="0.25">
      <c r="A1216" s="14" t="s">
        <v>1433</v>
      </c>
      <c r="B1216" s="58" t="s">
        <v>1812</v>
      </c>
      <c r="C1216" s="56" t="s">
        <v>4362</v>
      </c>
      <c r="D1216" s="96">
        <v>6.54</v>
      </c>
      <c r="E1216" s="95">
        <v>0.06</v>
      </c>
      <c r="F1216" s="137">
        <f t="shared" si="109"/>
        <v>27.919999999999998</v>
      </c>
      <c r="G1216" s="18" t="s">
        <v>4363</v>
      </c>
      <c r="H1216" s="19" t="s">
        <v>21</v>
      </c>
      <c r="I1216" s="63" t="s">
        <v>1815</v>
      </c>
      <c r="J1216" s="19" t="s">
        <v>23</v>
      </c>
      <c r="K1216" s="21" t="s">
        <v>4364</v>
      </c>
      <c r="L1216" s="60">
        <v>1500</v>
      </c>
    </row>
    <row r="1217" spans="1:12" s="55" customFormat="1" ht="18" customHeight="1" x14ac:dyDescent="0.25">
      <c r="A1217" s="14" t="s">
        <v>1433</v>
      </c>
      <c r="B1217" s="58" t="s">
        <v>1812</v>
      </c>
      <c r="C1217" s="56" t="s">
        <v>4365</v>
      </c>
      <c r="D1217" s="96">
        <v>10.770000000000001</v>
      </c>
      <c r="E1217" s="95">
        <v>0.06</v>
      </c>
      <c r="F1217" s="137">
        <f t="shared" si="109"/>
        <v>32.996000000000002</v>
      </c>
      <c r="G1217" s="18" t="s">
        <v>4366</v>
      </c>
      <c r="H1217" s="19" t="s">
        <v>21</v>
      </c>
      <c r="I1217" s="63" t="s">
        <v>1815</v>
      </c>
      <c r="J1217" s="19" t="s">
        <v>23</v>
      </c>
      <c r="K1217" s="21" t="s">
        <v>4367</v>
      </c>
      <c r="L1217" s="60">
        <v>2500</v>
      </c>
    </row>
    <row r="1218" spans="1:12" s="55" customFormat="1" ht="18" customHeight="1" x14ac:dyDescent="0.25">
      <c r="A1218" s="14" t="s">
        <v>1433</v>
      </c>
      <c r="B1218" s="58" t="s">
        <v>1812</v>
      </c>
      <c r="C1218" s="56" t="s">
        <v>4368</v>
      </c>
      <c r="D1218" s="96">
        <v>8.6100000000000012</v>
      </c>
      <c r="E1218" s="95">
        <v>0.06</v>
      </c>
      <c r="F1218" s="137">
        <f t="shared" si="109"/>
        <v>30.404000000000003</v>
      </c>
      <c r="G1218" s="18" t="s">
        <v>4369</v>
      </c>
      <c r="H1218" s="19" t="s">
        <v>21</v>
      </c>
      <c r="I1218" s="63" t="s">
        <v>1815</v>
      </c>
      <c r="J1218" s="19" t="s">
        <v>23</v>
      </c>
      <c r="K1218" s="21" t="s">
        <v>4370</v>
      </c>
      <c r="L1218" s="60">
        <v>1000</v>
      </c>
    </row>
    <row r="1219" spans="1:12" s="55" customFormat="1" ht="18" customHeight="1" x14ac:dyDescent="0.25">
      <c r="A1219" s="14" t="s">
        <v>1433</v>
      </c>
      <c r="B1219" s="58" t="s">
        <v>1812</v>
      </c>
      <c r="C1219" s="56" t="s">
        <v>4371</v>
      </c>
      <c r="D1219" s="96">
        <v>7.17</v>
      </c>
      <c r="E1219" s="95">
        <v>0.06</v>
      </c>
      <c r="F1219" s="137">
        <f t="shared" si="109"/>
        <v>28.675999999999998</v>
      </c>
      <c r="G1219" s="18" t="s">
        <v>4372</v>
      </c>
      <c r="H1219" s="19" t="s">
        <v>21</v>
      </c>
      <c r="I1219" s="63" t="s">
        <v>1815</v>
      </c>
      <c r="J1219" s="19" t="s">
        <v>23</v>
      </c>
      <c r="K1219" s="21" t="s">
        <v>4373</v>
      </c>
      <c r="L1219" s="60">
        <v>3000</v>
      </c>
    </row>
    <row r="1220" spans="1:12" s="55" customFormat="1" ht="18" customHeight="1" x14ac:dyDescent="0.25">
      <c r="A1220" s="14" t="s">
        <v>1433</v>
      </c>
      <c r="B1220" s="58" t="s">
        <v>1819</v>
      </c>
      <c r="C1220" s="56" t="s">
        <v>4374</v>
      </c>
      <c r="D1220" s="96">
        <v>7.17</v>
      </c>
      <c r="E1220" s="95">
        <v>0.06</v>
      </c>
      <c r="F1220" s="137">
        <f t="shared" ref="F1220:F1283" si="117">SUM(D1220+E1220)*1.2 + 20</f>
        <v>28.675999999999998</v>
      </c>
      <c r="G1220" s="18" t="s">
        <v>4375</v>
      </c>
      <c r="H1220" s="19" t="s">
        <v>21</v>
      </c>
      <c r="I1220" s="63" t="s">
        <v>1815</v>
      </c>
      <c r="J1220" s="19" t="s">
        <v>23</v>
      </c>
      <c r="K1220" s="21" t="s">
        <v>4373</v>
      </c>
      <c r="L1220" s="60">
        <v>9000</v>
      </c>
    </row>
    <row r="1221" spans="1:12" s="55" customFormat="1" ht="18" customHeight="1" x14ac:dyDescent="0.25">
      <c r="A1221" s="14" t="s">
        <v>1433</v>
      </c>
      <c r="B1221" s="58" t="s">
        <v>1812</v>
      </c>
      <c r="C1221" s="56" t="s">
        <v>4376</v>
      </c>
      <c r="D1221" s="96">
        <v>11</v>
      </c>
      <c r="E1221" s="95">
        <v>0.06</v>
      </c>
      <c r="F1221" s="137">
        <f t="shared" si="117"/>
        <v>33.271999999999998</v>
      </c>
      <c r="G1221" s="18" t="s">
        <v>4377</v>
      </c>
      <c r="H1221" s="19" t="s">
        <v>21</v>
      </c>
      <c r="I1221" s="63" t="s">
        <v>1815</v>
      </c>
      <c r="J1221" s="19" t="s">
        <v>23</v>
      </c>
      <c r="K1221" s="21" t="s">
        <v>4378</v>
      </c>
      <c r="L1221" s="60">
        <v>2500</v>
      </c>
    </row>
    <row r="1222" spans="1:12" s="55" customFormat="1" ht="18" customHeight="1" x14ac:dyDescent="0.25">
      <c r="A1222" s="14" t="s">
        <v>1433</v>
      </c>
      <c r="B1222" s="58" t="s">
        <v>1812</v>
      </c>
      <c r="C1222" s="56" t="s">
        <v>4379</v>
      </c>
      <c r="D1222" s="96">
        <v>7.0799999999999992</v>
      </c>
      <c r="E1222" s="95">
        <v>0.06</v>
      </c>
      <c r="F1222" s="137">
        <f t="shared" si="117"/>
        <v>28.567999999999998</v>
      </c>
      <c r="G1222" s="18" t="s">
        <v>4380</v>
      </c>
      <c r="H1222" s="19" t="s">
        <v>21</v>
      </c>
      <c r="I1222" s="63" t="s">
        <v>1815</v>
      </c>
      <c r="J1222" s="19" t="s">
        <v>23</v>
      </c>
      <c r="K1222" s="21" t="s">
        <v>4381</v>
      </c>
      <c r="L1222" s="60">
        <v>2500</v>
      </c>
    </row>
    <row r="1223" spans="1:12" s="55" customFormat="1" ht="18" customHeight="1" x14ac:dyDescent="0.25">
      <c r="A1223" s="14" t="s">
        <v>1433</v>
      </c>
      <c r="B1223" s="58" t="s">
        <v>1812</v>
      </c>
      <c r="C1223" s="56" t="s">
        <v>4382</v>
      </c>
      <c r="D1223" s="96">
        <v>8.9700000000000006</v>
      </c>
      <c r="E1223" s="95">
        <v>0.06</v>
      </c>
      <c r="F1223" s="137">
        <f t="shared" si="117"/>
        <v>30.835999999999999</v>
      </c>
      <c r="G1223" s="18" t="s">
        <v>4383</v>
      </c>
      <c r="H1223" s="19" t="s">
        <v>21</v>
      </c>
      <c r="I1223" s="63" t="s">
        <v>1815</v>
      </c>
      <c r="J1223" s="19" t="s">
        <v>23</v>
      </c>
      <c r="K1223" s="21" t="s">
        <v>4384</v>
      </c>
      <c r="L1223" s="60">
        <v>2000</v>
      </c>
    </row>
    <row r="1224" spans="1:12" s="55" customFormat="1" ht="18" customHeight="1" x14ac:dyDescent="0.25">
      <c r="A1224" s="14" t="s">
        <v>1433</v>
      </c>
      <c r="B1224" s="58" t="s">
        <v>1812</v>
      </c>
      <c r="C1224" s="56" t="s">
        <v>4385</v>
      </c>
      <c r="D1224" s="96">
        <v>8.07</v>
      </c>
      <c r="E1224" s="95">
        <v>0.06</v>
      </c>
      <c r="F1224" s="137">
        <f t="shared" si="117"/>
        <v>29.756</v>
      </c>
      <c r="G1224" s="18" t="s">
        <v>4386</v>
      </c>
      <c r="H1224" s="19" t="s">
        <v>21</v>
      </c>
      <c r="I1224" s="63" t="s">
        <v>1815</v>
      </c>
      <c r="J1224" s="19" t="s">
        <v>23</v>
      </c>
      <c r="K1224" s="21" t="s">
        <v>4387</v>
      </c>
      <c r="L1224" s="60">
        <v>1500</v>
      </c>
    </row>
    <row r="1225" spans="1:12" s="55" customFormat="1" ht="18" customHeight="1" x14ac:dyDescent="0.25">
      <c r="A1225" s="14" t="s">
        <v>1433</v>
      </c>
      <c r="B1225" s="58" t="s">
        <v>1812</v>
      </c>
      <c r="C1225" s="56" t="s">
        <v>4388</v>
      </c>
      <c r="D1225" s="96">
        <v>7.71</v>
      </c>
      <c r="E1225" s="95">
        <v>0.06</v>
      </c>
      <c r="F1225" s="137">
        <f t="shared" si="117"/>
        <v>29.323999999999998</v>
      </c>
      <c r="G1225" s="18" t="s">
        <v>4389</v>
      </c>
      <c r="H1225" s="19" t="s">
        <v>21</v>
      </c>
      <c r="I1225" s="63" t="s">
        <v>1815</v>
      </c>
      <c r="J1225" s="19" t="s">
        <v>23</v>
      </c>
      <c r="K1225" s="21" t="s">
        <v>4390</v>
      </c>
      <c r="L1225" s="60">
        <v>1500</v>
      </c>
    </row>
    <row r="1226" spans="1:12" s="55" customFormat="1" ht="18" customHeight="1" x14ac:dyDescent="0.25">
      <c r="A1226" s="14" t="s">
        <v>1433</v>
      </c>
      <c r="B1226" s="58" t="s">
        <v>1812</v>
      </c>
      <c r="C1226" s="56" t="s">
        <v>4391</v>
      </c>
      <c r="D1226" s="96">
        <v>8.9700000000000006</v>
      </c>
      <c r="E1226" s="95">
        <v>0.06</v>
      </c>
      <c r="F1226" s="137">
        <f t="shared" si="117"/>
        <v>30.835999999999999</v>
      </c>
      <c r="G1226" s="18" t="s">
        <v>4392</v>
      </c>
      <c r="H1226" s="19" t="s">
        <v>21</v>
      </c>
      <c r="I1226" s="63" t="s">
        <v>1815</v>
      </c>
      <c r="J1226" s="19" t="s">
        <v>23</v>
      </c>
      <c r="K1226" s="21" t="s">
        <v>4393</v>
      </c>
      <c r="L1226" s="60">
        <v>2500</v>
      </c>
    </row>
    <row r="1227" spans="1:12" s="55" customFormat="1" ht="18" customHeight="1" x14ac:dyDescent="0.25">
      <c r="A1227" s="14" t="s">
        <v>1433</v>
      </c>
      <c r="B1227" s="58" t="s">
        <v>1812</v>
      </c>
      <c r="C1227" s="56" t="s">
        <v>4394</v>
      </c>
      <c r="D1227" s="96">
        <v>8.7900000000000009</v>
      </c>
      <c r="E1227" s="95">
        <v>0.06</v>
      </c>
      <c r="F1227" s="137">
        <f t="shared" si="117"/>
        <v>30.62</v>
      </c>
      <c r="G1227" s="18" t="s">
        <v>4395</v>
      </c>
      <c r="H1227" s="19" t="s">
        <v>21</v>
      </c>
      <c r="I1227" s="63" t="s">
        <v>1815</v>
      </c>
      <c r="J1227" s="19" t="s">
        <v>23</v>
      </c>
      <c r="K1227" s="21" t="s">
        <v>4396</v>
      </c>
      <c r="L1227" s="60">
        <v>2500</v>
      </c>
    </row>
    <row r="1228" spans="1:12" s="55" customFormat="1" ht="18" customHeight="1" x14ac:dyDescent="0.25">
      <c r="A1228" s="14" t="s">
        <v>1433</v>
      </c>
      <c r="B1228" s="58" t="s">
        <v>1812</v>
      </c>
      <c r="C1228" s="56" t="s">
        <v>4397</v>
      </c>
      <c r="D1228" s="96">
        <v>49.1</v>
      </c>
      <c r="E1228" s="95">
        <v>0.06</v>
      </c>
      <c r="F1228" s="137">
        <f>SUM(D1228+E1228)*1.2 + 45</f>
        <v>103.992</v>
      </c>
      <c r="G1228" s="18" t="s">
        <v>4398</v>
      </c>
      <c r="H1228" s="19" t="s">
        <v>21</v>
      </c>
      <c r="I1228" s="63" t="s">
        <v>1815</v>
      </c>
      <c r="J1228" s="19" t="s">
        <v>23</v>
      </c>
      <c r="K1228" s="21" t="s">
        <v>4399</v>
      </c>
      <c r="L1228" s="60">
        <v>20000</v>
      </c>
    </row>
    <row r="1229" spans="1:12" s="55" customFormat="1" ht="18" customHeight="1" x14ac:dyDescent="0.25">
      <c r="A1229" s="14" t="s">
        <v>1433</v>
      </c>
      <c r="B1229" s="58" t="s">
        <v>1812</v>
      </c>
      <c r="C1229" s="56" t="s">
        <v>4400</v>
      </c>
      <c r="D1229" s="96">
        <v>39.46</v>
      </c>
      <c r="E1229" s="95">
        <v>0.06</v>
      </c>
      <c r="F1229" s="137">
        <f>SUM(D1229+E1229)*1.2 + 35</f>
        <v>82.424000000000007</v>
      </c>
      <c r="G1229" s="18" t="s">
        <v>4401</v>
      </c>
      <c r="H1229" s="19" t="s">
        <v>21</v>
      </c>
      <c r="I1229" s="63" t="s">
        <v>1815</v>
      </c>
      <c r="J1229" s="19" t="s">
        <v>23</v>
      </c>
      <c r="K1229" s="21" t="s">
        <v>4399</v>
      </c>
      <c r="L1229" s="60">
        <v>10000</v>
      </c>
    </row>
    <row r="1230" spans="1:12" s="55" customFormat="1" ht="18" customHeight="1" x14ac:dyDescent="0.25">
      <c r="A1230" s="14" t="s">
        <v>1433</v>
      </c>
      <c r="B1230" s="58" t="s">
        <v>1812</v>
      </c>
      <c r="C1230" s="56" t="s">
        <v>4402</v>
      </c>
      <c r="D1230" s="96">
        <v>8.7000000000000011</v>
      </c>
      <c r="E1230" s="95">
        <v>0.06</v>
      </c>
      <c r="F1230" s="137">
        <f t="shared" si="117"/>
        <v>30.512</v>
      </c>
      <c r="G1230" s="18" t="s">
        <v>4403</v>
      </c>
      <c r="H1230" s="19" t="s">
        <v>21</v>
      </c>
      <c r="I1230" s="63" t="s">
        <v>1815</v>
      </c>
      <c r="J1230" s="19" t="s">
        <v>23</v>
      </c>
      <c r="K1230" s="21" t="s">
        <v>4404</v>
      </c>
      <c r="L1230" s="60">
        <v>3000</v>
      </c>
    </row>
    <row r="1231" spans="1:12" s="55" customFormat="1" ht="18" customHeight="1" x14ac:dyDescent="0.25">
      <c r="A1231" s="14" t="s">
        <v>1433</v>
      </c>
      <c r="B1231" s="58" t="s">
        <v>1812</v>
      </c>
      <c r="C1231" s="56" t="s">
        <v>4405</v>
      </c>
      <c r="D1231" s="96">
        <v>13.47</v>
      </c>
      <c r="E1231" s="95">
        <v>0.06</v>
      </c>
      <c r="F1231" s="137">
        <f t="shared" si="117"/>
        <v>36.236000000000004</v>
      </c>
      <c r="G1231" s="18" t="s">
        <v>4406</v>
      </c>
      <c r="H1231" s="19" t="s">
        <v>21</v>
      </c>
      <c r="I1231" s="63" t="s">
        <v>1815</v>
      </c>
      <c r="J1231" s="19" t="s">
        <v>23</v>
      </c>
      <c r="K1231" s="21" t="s">
        <v>4407</v>
      </c>
      <c r="L1231" s="60">
        <v>5000</v>
      </c>
    </row>
    <row r="1232" spans="1:12" s="55" customFormat="1" ht="18" customHeight="1" x14ac:dyDescent="0.25">
      <c r="A1232" s="14" t="s">
        <v>1433</v>
      </c>
      <c r="B1232" s="58" t="s">
        <v>1812</v>
      </c>
      <c r="C1232" s="56" t="s">
        <v>4408</v>
      </c>
      <c r="D1232" s="96">
        <v>14.46</v>
      </c>
      <c r="E1232" s="95">
        <v>0.06</v>
      </c>
      <c r="F1232" s="137">
        <f t="shared" si="117"/>
        <v>37.423999999999999</v>
      </c>
      <c r="G1232" s="18" t="s">
        <v>4409</v>
      </c>
      <c r="H1232" s="19" t="s">
        <v>21</v>
      </c>
      <c r="I1232" s="63" t="s">
        <v>1815</v>
      </c>
      <c r="J1232" s="19" t="s">
        <v>23</v>
      </c>
      <c r="K1232" s="21" t="s">
        <v>4410</v>
      </c>
      <c r="L1232" s="60">
        <v>10000</v>
      </c>
    </row>
    <row r="1233" spans="1:12" s="55" customFormat="1" ht="18" customHeight="1" x14ac:dyDescent="0.25">
      <c r="A1233" s="14" t="s">
        <v>1433</v>
      </c>
      <c r="B1233" s="58" t="s">
        <v>1812</v>
      </c>
      <c r="C1233" s="56" t="s">
        <v>4411</v>
      </c>
      <c r="D1233" s="96">
        <v>23.459999999999997</v>
      </c>
      <c r="E1233" s="95">
        <v>0.06</v>
      </c>
      <c r="F1233" s="137">
        <f t="shared" si="117"/>
        <v>48.22399999999999</v>
      </c>
      <c r="G1233" s="18" t="s">
        <v>4412</v>
      </c>
      <c r="H1233" s="19" t="s">
        <v>21</v>
      </c>
      <c r="I1233" s="63" t="s">
        <v>1815</v>
      </c>
      <c r="J1233" s="19" t="s">
        <v>23</v>
      </c>
      <c r="K1233" s="21" t="s">
        <v>4413</v>
      </c>
      <c r="L1233" s="60">
        <v>10000</v>
      </c>
    </row>
    <row r="1234" spans="1:12" s="55" customFormat="1" ht="18" customHeight="1" x14ac:dyDescent="0.25">
      <c r="A1234" s="14" t="s">
        <v>1433</v>
      </c>
      <c r="B1234" s="58" t="s">
        <v>1812</v>
      </c>
      <c r="C1234" s="56" t="s">
        <v>4414</v>
      </c>
      <c r="D1234" s="96">
        <v>21.66</v>
      </c>
      <c r="E1234" s="95">
        <v>0.06</v>
      </c>
      <c r="F1234" s="137">
        <f t="shared" si="117"/>
        <v>46.063999999999993</v>
      </c>
      <c r="G1234" s="18" t="s">
        <v>4415</v>
      </c>
      <c r="H1234" s="19" t="s">
        <v>21</v>
      </c>
      <c r="I1234" s="63" t="s">
        <v>1815</v>
      </c>
      <c r="J1234" s="19" t="s">
        <v>23</v>
      </c>
      <c r="K1234" s="21" t="s">
        <v>4416</v>
      </c>
      <c r="L1234" s="60">
        <v>5000</v>
      </c>
    </row>
    <row r="1235" spans="1:12" s="55" customFormat="1" ht="18" customHeight="1" x14ac:dyDescent="0.25">
      <c r="A1235" s="14" t="s">
        <v>1433</v>
      </c>
      <c r="B1235" s="58" t="s">
        <v>1812</v>
      </c>
      <c r="C1235" s="56" t="s">
        <v>4417</v>
      </c>
      <c r="D1235" s="96">
        <v>14.46</v>
      </c>
      <c r="E1235" s="95">
        <v>0.06</v>
      </c>
      <c r="F1235" s="137">
        <f t="shared" si="117"/>
        <v>37.423999999999999</v>
      </c>
      <c r="G1235" s="18" t="s">
        <v>4418</v>
      </c>
      <c r="H1235" s="19" t="s">
        <v>21</v>
      </c>
      <c r="I1235" s="63" t="s">
        <v>1815</v>
      </c>
      <c r="J1235" s="19" t="s">
        <v>23</v>
      </c>
      <c r="K1235" s="21" t="s">
        <v>4419</v>
      </c>
      <c r="L1235" s="60">
        <v>10000</v>
      </c>
    </row>
    <row r="1236" spans="1:12" s="55" customFormat="1" ht="18" customHeight="1" x14ac:dyDescent="0.25">
      <c r="A1236" s="14" t="s">
        <v>1433</v>
      </c>
      <c r="B1236" s="58" t="s">
        <v>1812</v>
      </c>
      <c r="C1236" s="56" t="s">
        <v>4420</v>
      </c>
      <c r="D1236" s="96">
        <v>11.76</v>
      </c>
      <c r="E1236" s="95">
        <v>0.06</v>
      </c>
      <c r="F1236" s="137">
        <f t="shared" si="117"/>
        <v>34.183999999999997</v>
      </c>
      <c r="G1236" s="18" t="s">
        <v>4421</v>
      </c>
      <c r="H1236" s="19" t="s">
        <v>21</v>
      </c>
      <c r="I1236" s="63" t="s">
        <v>1815</v>
      </c>
      <c r="J1236" s="19" t="s">
        <v>23</v>
      </c>
      <c r="K1236" s="21" t="s">
        <v>4422</v>
      </c>
      <c r="L1236" s="60">
        <v>5000</v>
      </c>
    </row>
    <row r="1237" spans="1:12" s="55" customFormat="1" ht="18" customHeight="1" x14ac:dyDescent="0.25">
      <c r="A1237" s="14" t="s">
        <v>1433</v>
      </c>
      <c r="B1237" s="58" t="s">
        <v>1812</v>
      </c>
      <c r="C1237" s="56" t="s">
        <v>4423</v>
      </c>
      <c r="D1237" s="96">
        <v>17.059999999999999</v>
      </c>
      <c r="E1237" s="95">
        <v>0.06</v>
      </c>
      <c r="F1237" s="137">
        <f t="shared" si="117"/>
        <v>40.543999999999997</v>
      </c>
      <c r="G1237" s="18" t="s">
        <v>4424</v>
      </c>
      <c r="H1237" s="19" t="s">
        <v>21</v>
      </c>
      <c r="I1237" s="63" t="s">
        <v>1815</v>
      </c>
      <c r="J1237" s="19" t="s">
        <v>23</v>
      </c>
      <c r="K1237" s="21" t="s">
        <v>4425</v>
      </c>
      <c r="L1237" s="60">
        <v>10000</v>
      </c>
    </row>
    <row r="1238" spans="1:12" s="55" customFormat="1" ht="18" customHeight="1" x14ac:dyDescent="0.25">
      <c r="A1238" s="14" t="s">
        <v>1433</v>
      </c>
      <c r="B1238" s="58" t="s">
        <v>1812</v>
      </c>
      <c r="C1238" s="56" t="s">
        <v>4426</v>
      </c>
      <c r="D1238" s="96">
        <v>24.959999999999997</v>
      </c>
      <c r="E1238" s="95">
        <v>0.06</v>
      </c>
      <c r="F1238" s="137">
        <f t="shared" si="117"/>
        <v>50.023999999999994</v>
      </c>
      <c r="G1238" s="18" t="s">
        <v>4427</v>
      </c>
      <c r="H1238" s="19" t="s">
        <v>21</v>
      </c>
      <c r="I1238" s="63" t="s">
        <v>1815</v>
      </c>
      <c r="J1238" s="19" t="s">
        <v>23</v>
      </c>
      <c r="K1238" s="21" t="s">
        <v>4428</v>
      </c>
      <c r="L1238" s="60">
        <v>5000</v>
      </c>
    </row>
    <row r="1239" spans="1:12" s="55" customFormat="1" ht="18" customHeight="1" x14ac:dyDescent="0.25">
      <c r="A1239" s="14" t="s">
        <v>1433</v>
      </c>
      <c r="B1239" s="58" t="s">
        <v>1812</v>
      </c>
      <c r="C1239" s="56" t="s">
        <v>4429</v>
      </c>
      <c r="D1239" s="96">
        <v>14.1</v>
      </c>
      <c r="E1239" s="95">
        <v>0.06</v>
      </c>
      <c r="F1239" s="137">
        <f t="shared" si="117"/>
        <v>36.992000000000004</v>
      </c>
      <c r="G1239" s="18" t="s">
        <v>4430</v>
      </c>
      <c r="H1239" s="19" t="s">
        <v>21</v>
      </c>
      <c r="I1239" s="63" t="s">
        <v>1815</v>
      </c>
      <c r="J1239" s="19" t="s">
        <v>23</v>
      </c>
      <c r="K1239" s="21" t="s">
        <v>4431</v>
      </c>
      <c r="L1239" s="60">
        <v>5000</v>
      </c>
    </row>
    <row r="1240" spans="1:12" s="55" customFormat="1" ht="18" customHeight="1" x14ac:dyDescent="0.25">
      <c r="A1240" s="14" t="s">
        <v>1433</v>
      </c>
      <c r="B1240" s="58" t="s">
        <v>1812</v>
      </c>
      <c r="C1240" s="56" t="s">
        <v>4432</v>
      </c>
      <c r="D1240" s="96">
        <v>24.56</v>
      </c>
      <c r="E1240" s="95">
        <v>0.06</v>
      </c>
      <c r="F1240" s="137">
        <f t="shared" si="117"/>
        <v>49.543999999999997</v>
      </c>
      <c r="G1240" s="18" t="s">
        <v>4433</v>
      </c>
      <c r="H1240" s="19" t="s">
        <v>21</v>
      </c>
      <c r="I1240" s="63" t="s">
        <v>1815</v>
      </c>
      <c r="J1240" s="19" t="s">
        <v>23</v>
      </c>
      <c r="K1240" s="21" t="s">
        <v>4434</v>
      </c>
      <c r="L1240" s="60">
        <v>10000</v>
      </c>
    </row>
    <row r="1241" spans="1:12" s="55" customFormat="1" ht="18" customHeight="1" x14ac:dyDescent="0.25">
      <c r="A1241" s="14" t="s">
        <v>1433</v>
      </c>
      <c r="B1241" s="58" t="s">
        <v>1812</v>
      </c>
      <c r="C1241" s="56" t="s">
        <v>4435</v>
      </c>
      <c r="D1241" s="96">
        <v>12.21</v>
      </c>
      <c r="E1241" s="95">
        <v>0.06</v>
      </c>
      <c r="F1241" s="137">
        <f t="shared" si="117"/>
        <v>34.724000000000004</v>
      </c>
      <c r="G1241" s="18" t="s">
        <v>4436</v>
      </c>
      <c r="H1241" s="19" t="s">
        <v>21</v>
      </c>
      <c r="I1241" s="63" t="s">
        <v>1815</v>
      </c>
      <c r="J1241" s="19" t="s">
        <v>23</v>
      </c>
      <c r="K1241" s="21" t="s">
        <v>4437</v>
      </c>
      <c r="L1241" s="60">
        <v>5000</v>
      </c>
    </row>
    <row r="1242" spans="1:12" s="55" customFormat="1" ht="18" customHeight="1" x14ac:dyDescent="0.25">
      <c r="A1242" s="14" t="s">
        <v>1433</v>
      </c>
      <c r="B1242" s="58" t="s">
        <v>1812</v>
      </c>
      <c r="C1242" s="56" t="s">
        <v>4438</v>
      </c>
      <c r="D1242" s="96">
        <v>11.67</v>
      </c>
      <c r="E1242" s="95">
        <v>0.06</v>
      </c>
      <c r="F1242" s="137">
        <f t="shared" si="117"/>
        <v>34.076000000000001</v>
      </c>
      <c r="G1242" s="18" t="s">
        <v>4439</v>
      </c>
      <c r="H1242" s="19" t="s">
        <v>21</v>
      </c>
      <c r="I1242" s="63" t="s">
        <v>1815</v>
      </c>
      <c r="J1242" s="19" t="s">
        <v>23</v>
      </c>
      <c r="K1242" s="21" t="s">
        <v>4440</v>
      </c>
      <c r="L1242" s="60">
        <v>5000</v>
      </c>
    </row>
    <row r="1243" spans="1:12" s="55" customFormat="1" ht="18" customHeight="1" x14ac:dyDescent="0.25">
      <c r="A1243" s="14" t="s">
        <v>1433</v>
      </c>
      <c r="B1243" s="58" t="s">
        <v>1812</v>
      </c>
      <c r="C1243" s="56" t="s">
        <v>4441</v>
      </c>
      <c r="D1243" s="96">
        <v>4.4499999999999993</v>
      </c>
      <c r="E1243" s="95">
        <v>0.06</v>
      </c>
      <c r="F1243" s="137">
        <f t="shared" si="117"/>
        <v>25.411999999999999</v>
      </c>
      <c r="G1243" s="18" t="s">
        <v>4442</v>
      </c>
      <c r="H1243" s="19" t="s">
        <v>21</v>
      </c>
      <c r="I1243" s="63" t="s">
        <v>1815</v>
      </c>
      <c r="J1243" s="19" t="s">
        <v>23</v>
      </c>
      <c r="K1243" s="21" t="s">
        <v>4443</v>
      </c>
      <c r="L1243" s="60">
        <v>2000</v>
      </c>
    </row>
    <row r="1244" spans="1:12" s="55" customFormat="1" ht="18" customHeight="1" x14ac:dyDescent="0.25">
      <c r="A1244" s="14" t="s">
        <v>1433</v>
      </c>
      <c r="B1244" s="58" t="s">
        <v>1812</v>
      </c>
      <c r="C1244" s="56" t="s">
        <v>4444</v>
      </c>
      <c r="D1244" s="96">
        <v>4.4499999999999993</v>
      </c>
      <c r="E1244" s="95">
        <v>0.06</v>
      </c>
      <c r="F1244" s="137">
        <f t="shared" si="117"/>
        <v>25.411999999999999</v>
      </c>
      <c r="G1244" s="18" t="s">
        <v>4445</v>
      </c>
      <c r="H1244" s="19" t="s">
        <v>27</v>
      </c>
      <c r="I1244" s="59" t="s">
        <v>1815</v>
      </c>
      <c r="J1244" s="19" t="s">
        <v>28</v>
      </c>
      <c r="K1244" s="21" t="s">
        <v>4443</v>
      </c>
      <c r="L1244" s="60">
        <v>1000</v>
      </c>
    </row>
    <row r="1245" spans="1:12" s="55" customFormat="1" ht="18" customHeight="1" x14ac:dyDescent="0.25">
      <c r="A1245" s="14" t="s">
        <v>1433</v>
      </c>
      <c r="B1245" s="58" t="s">
        <v>1812</v>
      </c>
      <c r="C1245" s="56" t="s">
        <v>4446</v>
      </c>
      <c r="D1245" s="96">
        <v>4.01</v>
      </c>
      <c r="E1245" s="95">
        <v>0.06</v>
      </c>
      <c r="F1245" s="137">
        <f t="shared" si="117"/>
        <v>24.884</v>
      </c>
      <c r="G1245" s="18" t="s">
        <v>4447</v>
      </c>
      <c r="H1245" s="19" t="s">
        <v>31</v>
      </c>
      <c r="I1245" s="61" t="s">
        <v>1815</v>
      </c>
      <c r="J1245" s="19" t="s">
        <v>32</v>
      </c>
      <c r="K1245" s="21" t="s">
        <v>4443</v>
      </c>
      <c r="L1245" s="60">
        <v>1000</v>
      </c>
    </row>
    <row r="1246" spans="1:12" s="55" customFormat="1" ht="18" customHeight="1" x14ac:dyDescent="0.25">
      <c r="A1246" s="14" t="s">
        <v>1433</v>
      </c>
      <c r="B1246" s="58" t="s">
        <v>1812</v>
      </c>
      <c r="C1246" s="56" t="s">
        <v>4448</v>
      </c>
      <c r="D1246" s="96">
        <v>4.01</v>
      </c>
      <c r="E1246" s="95">
        <v>0.06</v>
      </c>
      <c r="F1246" s="137">
        <f t="shared" si="117"/>
        <v>24.884</v>
      </c>
      <c r="G1246" s="18" t="s">
        <v>4449</v>
      </c>
      <c r="H1246" s="19" t="s">
        <v>36</v>
      </c>
      <c r="I1246" s="62" t="s">
        <v>1815</v>
      </c>
      <c r="J1246" s="19" t="s">
        <v>37</v>
      </c>
      <c r="K1246" s="21" t="s">
        <v>4443</v>
      </c>
      <c r="L1246" s="60">
        <v>1000</v>
      </c>
    </row>
    <row r="1247" spans="1:12" s="55" customFormat="1" ht="18" customHeight="1" x14ac:dyDescent="0.25">
      <c r="A1247" s="14" t="s">
        <v>1433</v>
      </c>
      <c r="B1247" s="58" t="s">
        <v>1812</v>
      </c>
      <c r="C1247" s="56" t="s">
        <v>4450</v>
      </c>
      <c r="D1247" s="96">
        <v>53.160000000000004</v>
      </c>
      <c r="E1247" s="95">
        <v>0.06</v>
      </c>
      <c r="F1247" s="137">
        <f>SUM(D1247+E1247)*1.2 + 50</f>
        <v>113.864</v>
      </c>
      <c r="G1247" s="18" t="s">
        <v>4451</v>
      </c>
      <c r="H1247" s="19" t="s">
        <v>21</v>
      </c>
      <c r="I1247" s="63" t="s">
        <v>1815</v>
      </c>
      <c r="J1247" s="19" t="s">
        <v>23</v>
      </c>
      <c r="K1247" s="21" t="s">
        <v>4452</v>
      </c>
      <c r="L1247" s="60">
        <v>40000</v>
      </c>
    </row>
    <row r="1248" spans="1:12" s="55" customFormat="1" ht="18" customHeight="1" x14ac:dyDescent="0.25">
      <c r="A1248" s="14" t="s">
        <v>1433</v>
      </c>
      <c r="B1248" s="58" t="s">
        <v>1812</v>
      </c>
      <c r="C1248" s="56" t="s">
        <v>4453</v>
      </c>
      <c r="D1248" s="96">
        <v>63.06</v>
      </c>
      <c r="E1248" s="95">
        <v>0.06</v>
      </c>
      <c r="F1248" s="137">
        <f>SUM(D1248+E1248)*1.2 + 60</f>
        <v>135.744</v>
      </c>
      <c r="G1248" s="18" t="s">
        <v>4454</v>
      </c>
      <c r="H1248" s="19" t="s">
        <v>21</v>
      </c>
      <c r="I1248" s="63" t="s">
        <v>1815</v>
      </c>
      <c r="J1248" s="19" t="s">
        <v>23</v>
      </c>
      <c r="K1248" s="21" t="s">
        <v>4455</v>
      </c>
      <c r="L1248" s="60">
        <v>20000</v>
      </c>
    </row>
    <row r="1249" spans="1:12" s="55" customFormat="1" ht="18" customHeight="1" x14ac:dyDescent="0.25">
      <c r="A1249" s="14" t="s">
        <v>1433</v>
      </c>
      <c r="B1249" s="58" t="s">
        <v>1812</v>
      </c>
      <c r="C1249" s="56" t="s">
        <v>4456</v>
      </c>
      <c r="D1249" s="96">
        <v>17.16</v>
      </c>
      <c r="E1249" s="95">
        <v>0.06</v>
      </c>
      <c r="F1249" s="137">
        <f t="shared" si="117"/>
        <v>40.664000000000001</v>
      </c>
      <c r="G1249" s="18" t="s">
        <v>4457</v>
      </c>
      <c r="H1249" s="19" t="s">
        <v>21</v>
      </c>
      <c r="I1249" s="63" t="s">
        <v>1815</v>
      </c>
      <c r="J1249" s="19" t="s">
        <v>23</v>
      </c>
      <c r="K1249" s="21" t="s">
        <v>4458</v>
      </c>
      <c r="L1249" s="60">
        <v>15000</v>
      </c>
    </row>
    <row r="1250" spans="1:12" s="55" customFormat="1" ht="18" customHeight="1" x14ac:dyDescent="0.25">
      <c r="A1250" s="14" t="s">
        <v>1433</v>
      </c>
      <c r="B1250" s="58" t="s">
        <v>1812</v>
      </c>
      <c r="C1250" s="56" t="s">
        <v>4459</v>
      </c>
      <c r="D1250" s="96">
        <v>19.41</v>
      </c>
      <c r="E1250" s="95">
        <v>0.06</v>
      </c>
      <c r="F1250" s="137">
        <f t="shared" si="117"/>
        <v>43.363999999999997</v>
      </c>
      <c r="G1250" s="18" t="s">
        <v>4460</v>
      </c>
      <c r="H1250" s="19" t="s">
        <v>21</v>
      </c>
      <c r="I1250" s="63" t="s">
        <v>1815</v>
      </c>
      <c r="J1250" s="19" t="s">
        <v>23</v>
      </c>
      <c r="K1250" s="21" t="s">
        <v>4461</v>
      </c>
      <c r="L1250" s="60">
        <v>8000</v>
      </c>
    </row>
    <row r="1251" spans="1:12" s="55" customFormat="1" ht="18" customHeight="1" x14ac:dyDescent="0.25">
      <c r="A1251" s="14" t="s">
        <v>1433</v>
      </c>
      <c r="B1251" s="58" t="s">
        <v>1812</v>
      </c>
      <c r="C1251" s="56" t="s">
        <v>4462</v>
      </c>
      <c r="D1251" s="96">
        <v>29.06</v>
      </c>
      <c r="E1251" s="95">
        <v>0.06</v>
      </c>
      <c r="F1251" s="137">
        <f>SUM(D1251+E1251)*1.2 + 25</f>
        <v>59.943999999999996</v>
      </c>
      <c r="G1251" s="18" t="s">
        <v>4463</v>
      </c>
      <c r="H1251" s="19" t="s">
        <v>21</v>
      </c>
      <c r="I1251" s="63" t="s">
        <v>1815</v>
      </c>
      <c r="J1251" s="19" t="s">
        <v>23</v>
      </c>
      <c r="K1251" s="21" t="s">
        <v>4464</v>
      </c>
      <c r="L1251" s="60">
        <v>15000</v>
      </c>
    </row>
    <row r="1252" spans="1:12" s="55" customFormat="1" ht="18" customHeight="1" x14ac:dyDescent="0.25">
      <c r="A1252" s="14" t="s">
        <v>1433</v>
      </c>
      <c r="B1252" s="58" t="s">
        <v>1812</v>
      </c>
      <c r="C1252" s="56" t="s">
        <v>4465</v>
      </c>
      <c r="D1252" s="96">
        <v>43.45</v>
      </c>
      <c r="E1252" s="95">
        <v>0.06</v>
      </c>
      <c r="F1252" s="137">
        <f>SUM(D1252+E1252)*1.2 + 40</f>
        <v>92.212000000000003</v>
      </c>
      <c r="G1252" s="18" t="s">
        <v>4466</v>
      </c>
      <c r="H1252" s="19" t="s">
        <v>21</v>
      </c>
      <c r="I1252" s="63" t="s">
        <v>1815</v>
      </c>
      <c r="J1252" s="19" t="s">
        <v>23</v>
      </c>
      <c r="K1252" s="21" t="s">
        <v>4467</v>
      </c>
      <c r="L1252" s="60">
        <v>10000</v>
      </c>
    </row>
    <row r="1253" spans="1:12" s="55" customFormat="1" ht="18" customHeight="1" x14ac:dyDescent="0.25">
      <c r="A1253" s="14" t="s">
        <v>1433</v>
      </c>
      <c r="B1253" s="66" t="s">
        <v>1819</v>
      </c>
      <c r="C1253" s="56" t="s">
        <v>4468</v>
      </c>
      <c r="D1253" s="96">
        <v>62.160000000000004</v>
      </c>
      <c r="E1253" s="95">
        <v>0.06</v>
      </c>
      <c r="F1253" s="137">
        <f>SUM(D1253+E1253)*1.2 + 60</f>
        <v>134.66399999999999</v>
      </c>
      <c r="G1253" s="18" t="s">
        <v>4469</v>
      </c>
      <c r="H1253" s="19" t="s">
        <v>21</v>
      </c>
      <c r="I1253" s="63" t="s">
        <v>1815</v>
      </c>
      <c r="J1253" s="19" t="s">
        <v>23</v>
      </c>
      <c r="K1253" s="21" t="s">
        <v>4470</v>
      </c>
      <c r="L1253" s="60">
        <v>80000</v>
      </c>
    </row>
    <row r="1254" spans="1:12" s="55" customFormat="1" ht="18" customHeight="1" x14ac:dyDescent="0.25">
      <c r="A1254" s="14" t="s">
        <v>1433</v>
      </c>
      <c r="B1254" s="58" t="s">
        <v>1812</v>
      </c>
      <c r="C1254" s="56" t="s">
        <v>4471</v>
      </c>
      <c r="D1254" s="96">
        <v>17.07</v>
      </c>
      <c r="E1254" s="95">
        <v>0.06</v>
      </c>
      <c r="F1254" s="137">
        <f t="shared" si="117"/>
        <v>40.555999999999997</v>
      </c>
      <c r="G1254" s="18" t="s">
        <v>4472</v>
      </c>
      <c r="H1254" s="19" t="s">
        <v>21</v>
      </c>
      <c r="I1254" s="63" t="s">
        <v>1815</v>
      </c>
      <c r="J1254" s="19" t="s">
        <v>23</v>
      </c>
      <c r="K1254" s="21" t="s">
        <v>4473</v>
      </c>
      <c r="L1254" s="60">
        <v>10000</v>
      </c>
    </row>
    <row r="1255" spans="1:12" s="55" customFormat="1" ht="18" customHeight="1" x14ac:dyDescent="0.25">
      <c r="A1255" s="14" t="s">
        <v>1433</v>
      </c>
      <c r="B1255" s="58" t="s">
        <v>1812</v>
      </c>
      <c r="C1255" s="56" t="s">
        <v>4474</v>
      </c>
      <c r="D1255" s="96">
        <v>6.46</v>
      </c>
      <c r="E1255" s="95">
        <v>0.06</v>
      </c>
      <c r="F1255" s="137">
        <f t="shared" si="117"/>
        <v>27.823999999999998</v>
      </c>
      <c r="G1255" s="18" t="s">
        <v>4475</v>
      </c>
      <c r="H1255" s="19" t="s">
        <v>21</v>
      </c>
      <c r="I1255" s="63" t="s">
        <v>1815</v>
      </c>
      <c r="J1255" s="19" t="s">
        <v>23</v>
      </c>
      <c r="K1255" s="21" t="s">
        <v>4476</v>
      </c>
      <c r="L1255" s="60">
        <v>4000</v>
      </c>
    </row>
    <row r="1256" spans="1:12" s="55" customFormat="1" ht="18" customHeight="1" x14ac:dyDescent="0.25">
      <c r="A1256" s="14" t="s">
        <v>1433</v>
      </c>
      <c r="B1256" s="58" t="s">
        <v>1812</v>
      </c>
      <c r="C1256" s="56" t="s">
        <v>4477</v>
      </c>
      <c r="D1256" s="96">
        <v>6.46</v>
      </c>
      <c r="E1256" s="95">
        <v>0.06</v>
      </c>
      <c r="F1256" s="137">
        <f t="shared" si="117"/>
        <v>27.823999999999998</v>
      </c>
      <c r="G1256" s="18" t="s">
        <v>4478</v>
      </c>
      <c r="H1256" s="19" t="s">
        <v>27</v>
      </c>
      <c r="I1256" s="59" t="s">
        <v>1815</v>
      </c>
      <c r="J1256" s="19" t="s">
        <v>28</v>
      </c>
      <c r="K1256" s="21" t="s">
        <v>4476</v>
      </c>
      <c r="L1256" s="60">
        <v>2000</v>
      </c>
    </row>
    <row r="1257" spans="1:12" s="55" customFormat="1" ht="18" customHeight="1" x14ac:dyDescent="0.25">
      <c r="A1257" s="14" t="s">
        <v>1433</v>
      </c>
      <c r="B1257" s="58" t="s">
        <v>1812</v>
      </c>
      <c r="C1257" s="56" t="s">
        <v>4479</v>
      </c>
      <c r="D1257" s="96">
        <v>6.46</v>
      </c>
      <c r="E1257" s="95">
        <v>0.06</v>
      </c>
      <c r="F1257" s="137">
        <f t="shared" si="117"/>
        <v>27.823999999999998</v>
      </c>
      <c r="G1257" s="18" t="s">
        <v>4480</v>
      </c>
      <c r="H1257" s="19" t="s">
        <v>31</v>
      </c>
      <c r="I1257" s="61" t="s">
        <v>1815</v>
      </c>
      <c r="J1257" s="19" t="s">
        <v>32</v>
      </c>
      <c r="K1257" s="21" t="s">
        <v>4476</v>
      </c>
      <c r="L1257" s="60">
        <v>2000</v>
      </c>
    </row>
    <row r="1258" spans="1:12" s="55" customFormat="1" ht="18" customHeight="1" x14ac:dyDescent="0.25">
      <c r="A1258" s="14" t="s">
        <v>1433</v>
      </c>
      <c r="B1258" s="58" t="s">
        <v>1812</v>
      </c>
      <c r="C1258" s="56" t="s">
        <v>4481</v>
      </c>
      <c r="D1258" s="96">
        <v>6.46</v>
      </c>
      <c r="E1258" s="95">
        <v>0.06</v>
      </c>
      <c r="F1258" s="137">
        <f t="shared" si="117"/>
        <v>27.823999999999998</v>
      </c>
      <c r="G1258" s="18" t="s">
        <v>4482</v>
      </c>
      <c r="H1258" s="19" t="s">
        <v>36</v>
      </c>
      <c r="I1258" s="62" t="s">
        <v>1815</v>
      </c>
      <c r="J1258" s="19" t="s">
        <v>37</v>
      </c>
      <c r="K1258" s="21" t="s">
        <v>4476</v>
      </c>
      <c r="L1258" s="60">
        <v>2000</v>
      </c>
    </row>
    <row r="1259" spans="1:12" s="55" customFormat="1" ht="18" customHeight="1" x14ac:dyDescent="0.25">
      <c r="A1259" s="14" t="s">
        <v>1433</v>
      </c>
      <c r="B1259" s="58" t="s">
        <v>1812</v>
      </c>
      <c r="C1259" s="56" t="s">
        <v>4483</v>
      </c>
      <c r="D1259" s="96">
        <v>30.06</v>
      </c>
      <c r="E1259" s="95">
        <v>0.06</v>
      </c>
      <c r="F1259" s="137">
        <f>SUM(D1259+E1259)*1.2 + 25</f>
        <v>61.143999999999998</v>
      </c>
      <c r="G1259" s="18" t="s">
        <v>4484</v>
      </c>
      <c r="H1259" s="19" t="s">
        <v>21</v>
      </c>
      <c r="I1259" s="63" t="s">
        <v>1815</v>
      </c>
      <c r="J1259" s="19" t="s">
        <v>23</v>
      </c>
      <c r="K1259" s="21" t="s">
        <v>4485</v>
      </c>
      <c r="L1259" s="60">
        <v>12000</v>
      </c>
    </row>
    <row r="1260" spans="1:12" s="55" customFormat="1" ht="18" customHeight="1" x14ac:dyDescent="0.25">
      <c r="A1260" s="14" t="s">
        <v>1433</v>
      </c>
      <c r="B1260" s="58" t="s">
        <v>1812</v>
      </c>
      <c r="C1260" s="56" t="s">
        <v>4486</v>
      </c>
      <c r="D1260" s="96">
        <v>14.91</v>
      </c>
      <c r="E1260" s="95">
        <v>0.06</v>
      </c>
      <c r="F1260" s="137">
        <f t="shared" si="117"/>
        <v>37.963999999999999</v>
      </c>
      <c r="G1260" s="18" t="s">
        <v>4487</v>
      </c>
      <c r="H1260" s="19" t="s">
        <v>21</v>
      </c>
      <c r="I1260" s="63" t="s">
        <v>1815</v>
      </c>
      <c r="J1260" s="19" t="s">
        <v>23</v>
      </c>
      <c r="K1260" s="21" t="s">
        <v>4488</v>
      </c>
      <c r="L1260" s="60">
        <v>1500</v>
      </c>
    </row>
    <row r="1261" spans="1:12" s="55" customFormat="1" ht="18" customHeight="1" x14ac:dyDescent="0.25">
      <c r="A1261" s="14" t="s">
        <v>1433</v>
      </c>
      <c r="B1261" s="58" t="s">
        <v>1812</v>
      </c>
      <c r="C1261" s="56" t="s">
        <v>4489</v>
      </c>
      <c r="D1261" s="96">
        <v>14.91</v>
      </c>
      <c r="E1261" s="95">
        <v>0.06</v>
      </c>
      <c r="F1261" s="137">
        <f t="shared" si="117"/>
        <v>37.963999999999999</v>
      </c>
      <c r="G1261" s="18" t="s">
        <v>4490</v>
      </c>
      <c r="H1261" s="19" t="s">
        <v>27</v>
      </c>
      <c r="I1261" s="59" t="s">
        <v>1815</v>
      </c>
      <c r="J1261" s="19" t="s">
        <v>28</v>
      </c>
      <c r="K1261" s="21" t="s">
        <v>4488</v>
      </c>
      <c r="L1261" s="60">
        <v>1000</v>
      </c>
    </row>
    <row r="1262" spans="1:12" s="55" customFormat="1" ht="18" customHeight="1" x14ac:dyDescent="0.25">
      <c r="A1262" s="14" t="s">
        <v>1433</v>
      </c>
      <c r="B1262" s="58" t="s">
        <v>1812</v>
      </c>
      <c r="C1262" s="56" t="s">
        <v>4491</v>
      </c>
      <c r="D1262" s="96">
        <v>14.91</v>
      </c>
      <c r="E1262" s="95">
        <v>0.06</v>
      </c>
      <c r="F1262" s="137">
        <f t="shared" si="117"/>
        <v>37.963999999999999</v>
      </c>
      <c r="G1262" s="18" t="s">
        <v>4492</v>
      </c>
      <c r="H1262" s="19" t="s">
        <v>31</v>
      </c>
      <c r="I1262" s="61" t="s">
        <v>1815</v>
      </c>
      <c r="J1262" s="19" t="s">
        <v>32</v>
      </c>
      <c r="K1262" s="21" t="s">
        <v>4488</v>
      </c>
      <c r="L1262" s="60">
        <v>1000</v>
      </c>
    </row>
    <row r="1263" spans="1:12" s="55" customFormat="1" ht="18" customHeight="1" x14ac:dyDescent="0.25">
      <c r="A1263" s="14" t="s">
        <v>1433</v>
      </c>
      <c r="B1263" s="58" t="s">
        <v>1812</v>
      </c>
      <c r="C1263" s="56" t="s">
        <v>4493</v>
      </c>
      <c r="D1263" s="96">
        <v>14.91</v>
      </c>
      <c r="E1263" s="95">
        <v>0.06</v>
      </c>
      <c r="F1263" s="137">
        <f t="shared" si="117"/>
        <v>37.963999999999999</v>
      </c>
      <c r="G1263" s="18" t="s">
        <v>4494</v>
      </c>
      <c r="H1263" s="19" t="s">
        <v>36</v>
      </c>
      <c r="I1263" s="62" t="s">
        <v>1815</v>
      </c>
      <c r="J1263" s="19" t="s">
        <v>37</v>
      </c>
      <c r="K1263" s="21" t="s">
        <v>4488</v>
      </c>
      <c r="L1263" s="60">
        <v>1000</v>
      </c>
    </row>
    <row r="1264" spans="1:12" s="55" customFormat="1" ht="18" customHeight="1" x14ac:dyDescent="0.25">
      <c r="A1264" s="14" t="s">
        <v>1433</v>
      </c>
      <c r="B1264" s="58" t="s">
        <v>1812</v>
      </c>
      <c r="C1264" s="56" t="s">
        <v>4495</v>
      </c>
      <c r="D1264" s="96">
        <v>10.23</v>
      </c>
      <c r="E1264" s="95">
        <v>0.06</v>
      </c>
      <c r="F1264" s="137">
        <f t="shared" si="117"/>
        <v>32.347999999999999</v>
      </c>
      <c r="G1264" s="18" t="s">
        <v>4496</v>
      </c>
      <c r="H1264" s="19" t="s">
        <v>21</v>
      </c>
      <c r="I1264" s="63" t="s">
        <v>1815</v>
      </c>
      <c r="J1264" s="19" t="s">
        <v>23</v>
      </c>
      <c r="K1264" s="21" t="s">
        <v>4497</v>
      </c>
      <c r="L1264" s="60">
        <v>1500</v>
      </c>
    </row>
    <row r="1265" spans="1:12" s="55" customFormat="1" ht="18" customHeight="1" x14ac:dyDescent="0.25">
      <c r="A1265" s="14" t="s">
        <v>1433</v>
      </c>
      <c r="B1265" s="58" t="s">
        <v>1812</v>
      </c>
      <c r="C1265" s="56" t="s">
        <v>4498</v>
      </c>
      <c r="D1265" s="96">
        <v>9.6900000000000013</v>
      </c>
      <c r="E1265" s="95">
        <v>0.06</v>
      </c>
      <c r="F1265" s="137">
        <f t="shared" si="117"/>
        <v>31.700000000000003</v>
      </c>
      <c r="G1265" s="18" t="s">
        <v>4499</v>
      </c>
      <c r="H1265" s="19" t="s">
        <v>27</v>
      </c>
      <c r="I1265" s="59" t="s">
        <v>1815</v>
      </c>
      <c r="J1265" s="19" t="s">
        <v>28</v>
      </c>
      <c r="K1265" s="21" t="s">
        <v>4497</v>
      </c>
      <c r="L1265" s="60">
        <v>1000</v>
      </c>
    </row>
    <row r="1266" spans="1:12" s="55" customFormat="1" ht="18" customHeight="1" x14ac:dyDescent="0.25">
      <c r="A1266" s="14" t="s">
        <v>1433</v>
      </c>
      <c r="B1266" s="58" t="s">
        <v>1812</v>
      </c>
      <c r="C1266" s="56" t="s">
        <v>4500</v>
      </c>
      <c r="D1266" s="96">
        <v>9.6900000000000013</v>
      </c>
      <c r="E1266" s="95">
        <v>0.06</v>
      </c>
      <c r="F1266" s="137">
        <f t="shared" si="117"/>
        <v>31.700000000000003</v>
      </c>
      <c r="G1266" s="18" t="s">
        <v>4501</v>
      </c>
      <c r="H1266" s="19" t="s">
        <v>31</v>
      </c>
      <c r="I1266" s="61" t="s">
        <v>1815</v>
      </c>
      <c r="J1266" s="19" t="s">
        <v>32</v>
      </c>
      <c r="K1266" s="21" t="s">
        <v>4497</v>
      </c>
      <c r="L1266" s="60">
        <v>1000</v>
      </c>
    </row>
    <row r="1267" spans="1:12" s="55" customFormat="1" ht="18" customHeight="1" x14ac:dyDescent="0.25">
      <c r="A1267" s="14" t="s">
        <v>1433</v>
      </c>
      <c r="B1267" s="58" t="s">
        <v>1812</v>
      </c>
      <c r="C1267" s="56" t="s">
        <v>4502</v>
      </c>
      <c r="D1267" s="96">
        <v>9.6900000000000013</v>
      </c>
      <c r="E1267" s="95">
        <v>0.06</v>
      </c>
      <c r="F1267" s="137">
        <f t="shared" si="117"/>
        <v>31.700000000000003</v>
      </c>
      <c r="G1267" s="18" t="s">
        <v>4503</v>
      </c>
      <c r="H1267" s="19" t="s">
        <v>36</v>
      </c>
      <c r="I1267" s="62" t="s">
        <v>1815</v>
      </c>
      <c r="J1267" s="19" t="s">
        <v>37</v>
      </c>
      <c r="K1267" s="21" t="s">
        <v>4497</v>
      </c>
      <c r="L1267" s="60">
        <v>1000</v>
      </c>
    </row>
    <row r="1268" spans="1:12" s="55" customFormat="1" ht="18" customHeight="1" x14ac:dyDescent="0.25">
      <c r="A1268" s="14" t="s">
        <v>1433</v>
      </c>
      <c r="B1268" s="58" t="s">
        <v>1819</v>
      </c>
      <c r="C1268" s="56" t="s">
        <v>4504</v>
      </c>
      <c r="D1268" s="96">
        <v>48.660000000000004</v>
      </c>
      <c r="E1268" s="95">
        <v>0.06</v>
      </c>
      <c r="F1268" s="137">
        <f>SUM(D1268+E1268)*1.2 + 45</f>
        <v>103.464</v>
      </c>
      <c r="G1268" s="18" t="s">
        <v>4505</v>
      </c>
      <c r="H1268" s="19" t="s">
        <v>975</v>
      </c>
      <c r="I1268" s="63" t="s">
        <v>1827</v>
      </c>
      <c r="J1268" s="19" t="s">
        <v>75</v>
      </c>
      <c r="K1268" s="21" t="s">
        <v>4497</v>
      </c>
      <c r="L1268" s="60">
        <v>16000</v>
      </c>
    </row>
    <row r="1269" spans="1:12" s="55" customFormat="1" ht="18" customHeight="1" x14ac:dyDescent="0.25">
      <c r="A1269" s="14" t="s">
        <v>1433</v>
      </c>
      <c r="B1269" s="58" t="s">
        <v>1812</v>
      </c>
      <c r="C1269" s="56" t="s">
        <v>4506</v>
      </c>
      <c r="D1269" s="96">
        <v>8.9700000000000006</v>
      </c>
      <c r="E1269" s="95">
        <v>0.06</v>
      </c>
      <c r="F1269" s="137">
        <f t="shared" si="117"/>
        <v>30.835999999999999</v>
      </c>
      <c r="G1269" s="18" t="s">
        <v>4507</v>
      </c>
      <c r="H1269" s="19" t="s">
        <v>21</v>
      </c>
      <c r="I1269" s="63" t="s">
        <v>1815</v>
      </c>
      <c r="J1269" s="19" t="s">
        <v>23</v>
      </c>
      <c r="K1269" s="21" t="s">
        <v>4508</v>
      </c>
      <c r="L1269" s="60">
        <v>1500</v>
      </c>
    </row>
    <row r="1270" spans="1:12" s="55" customFormat="1" ht="18" customHeight="1" x14ac:dyDescent="0.25">
      <c r="A1270" s="14" t="s">
        <v>1433</v>
      </c>
      <c r="B1270" s="58" t="s">
        <v>1812</v>
      </c>
      <c r="C1270" s="56" t="s">
        <v>4509</v>
      </c>
      <c r="D1270" s="96">
        <v>8.6100000000000012</v>
      </c>
      <c r="E1270" s="95">
        <v>0.06</v>
      </c>
      <c r="F1270" s="137">
        <f t="shared" si="117"/>
        <v>30.404000000000003</v>
      </c>
      <c r="G1270" s="18" t="s">
        <v>4510</v>
      </c>
      <c r="H1270" s="19" t="s">
        <v>27</v>
      </c>
      <c r="I1270" s="59" t="s">
        <v>1815</v>
      </c>
      <c r="J1270" s="19" t="s">
        <v>28</v>
      </c>
      <c r="K1270" s="21" t="s">
        <v>4508</v>
      </c>
      <c r="L1270" s="60">
        <v>1000</v>
      </c>
    </row>
    <row r="1271" spans="1:12" s="55" customFormat="1" ht="18" customHeight="1" x14ac:dyDescent="0.25">
      <c r="A1271" s="14" t="s">
        <v>1433</v>
      </c>
      <c r="B1271" s="58" t="s">
        <v>1812</v>
      </c>
      <c r="C1271" s="56" t="s">
        <v>4511</v>
      </c>
      <c r="D1271" s="96">
        <v>8.6100000000000012</v>
      </c>
      <c r="E1271" s="95">
        <v>0.06</v>
      </c>
      <c r="F1271" s="137">
        <f t="shared" si="117"/>
        <v>30.404000000000003</v>
      </c>
      <c r="G1271" s="18" t="s">
        <v>4512</v>
      </c>
      <c r="H1271" s="19" t="s">
        <v>31</v>
      </c>
      <c r="I1271" s="61" t="s">
        <v>1815</v>
      </c>
      <c r="J1271" s="19" t="s">
        <v>32</v>
      </c>
      <c r="K1271" s="21" t="s">
        <v>4508</v>
      </c>
      <c r="L1271" s="60">
        <v>1000</v>
      </c>
    </row>
    <row r="1272" spans="1:12" s="55" customFormat="1" ht="18" customHeight="1" x14ac:dyDescent="0.25">
      <c r="A1272" s="14" t="s">
        <v>1433</v>
      </c>
      <c r="B1272" s="58" t="s">
        <v>1812</v>
      </c>
      <c r="C1272" s="56" t="s">
        <v>4513</v>
      </c>
      <c r="D1272" s="96">
        <v>8.6100000000000012</v>
      </c>
      <c r="E1272" s="95">
        <v>0.06</v>
      </c>
      <c r="F1272" s="137">
        <f t="shared" si="117"/>
        <v>30.404000000000003</v>
      </c>
      <c r="G1272" s="18" t="s">
        <v>4514</v>
      </c>
      <c r="H1272" s="19" t="s">
        <v>36</v>
      </c>
      <c r="I1272" s="62" t="s">
        <v>1815</v>
      </c>
      <c r="J1272" s="19" t="s">
        <v>37</v>
      </c>
      <c r="K1272" s="21" t="s">
        <v>4508</v>
      </c>
      <c r="L1272" s="60">
        <v>1000</v>
      </c>
    </row>
    <row r="1273" spans="1:12" s="55" customFormat="1" ht="18" customHeight="1" x14ac:dyDescent="0.25">
      <c r="A1273" s="14" t="s">
        <v>1433</v>
      </c>
      <c r="B1273" s="58" t="s">
        <v>1819</v>
      </c>
      <c r="C1273" s="56" t="s">
        <v>4515</v>
      </c>
      <c r="D1273" s="96">
        <v>52.06</v>
      </c>
      <c r="E1273" s="95">
        <v>0.06</v>
      </c>
      <c r="F1273" s="137">
        <f>SUM(D1273+E1273)*1.2 + 50</f>
        <v>112.54400000000001</v>
      </c>
      <c r="G1273" s="18" t="s">
        <v>4516</v>
      </c>
      <c r="H1273" s="19" t="s">
        <v>975</v>
      </c>
      <c r="I1273" s="63" t="s">
        <v>1827</v>
      </c>
      <c r="J1273" s="19" t="s">
        <v>75</v>
      </c>
      <c r="K1273" s="21" t="s">
        <v>4517</v>
      </c>
      <c r="L1273" s="60">
        <v>24000</v>
      </c>
    </row>
    <row r="1274" spans="1:12" s="55" customFormat="1" ht="18" customHeight="1" x14ac:dyDescent="0.25">
      <c r="A1274" s="14" t="s">
        <v>1433</v>
      </c>
      <c r="B1274" s="58" t="s">
        <v>1812</v>
      </c>
      <c r="C1274" s="56" t="s">
        <v>4518</v>
      </c>
      <c r="D1274" s="96">
        <v>8.9700000000000006</v>
      </c>
      <c r="E1274" s="95">
        <v>0.06</v>
      </c>
      <c r="F1274" s="137">
        <f t="shared" si="117"/>
        <v>30.835999999999999</v>
      </c>
      <c r="G1274" s="18" t="s">
        <v>4519</v>
      </c>
      <c r="H1274" s="19" t="s">
        <v>21</v>
      </c>
      <c r="I1274" s="63" t="s">
        <v>1815</v>
      </c>
      <c r="J1274" s="19" t="s">
        <v>23</v>
      </c>
      <c r="K1274" s="21" t="s">
        <v>4520</v>
      </c>
      <c r="L1274" s="60">
        <v>1500</v>
      </c>
    </row>
    <row r="1275" spans="1:12" s="55" customFormat="1" ht="18" customHeight="1" x14ac:dyDescent="0.25">
      <c r="A1275" s="14" t="s">
        <v>1433</v>
      </c>
      <c r="B1275" s="58" t="s">
        <v>1812</v>
      </c>
      <c r="C1275" s="56" t="s">
        <v>4521</v>
      </c>
      <c r="D1275" s="96">
        <v>8.9700000000000006</v>
      </c>
      <c r="E1275" s="95">
        <v>0.06</v>
      </c>
      <c r="F1275" s="137">
        <f t="shared" si="117"/>
        <v>30.835999999999999</v>
      </c>
      <c r="G1275" s="18" t="s">
        <v>4522</v>
      </c>
      <c r="H1275" s="19" t="s">
        <v>27</v>
      </c>
      <c r="I1275" s="59" t="s">
        <v>1815</v>
      </c>
      <c r="J1275" s="19" t="s">
        <v>28</v>
      </c>
      <c r="K1275" s="21" t="s">
        <v>4520</v>
      </c>
      <c r="L1275" s="60">
        <v>1000</v>
      </c>
    </row>
    <row r="1276" spans="1:12" s="55" customFormat="1" ht="18" customHeight="1" x14ac:dyDescent="0.25">
      <c r="A1276" s="14" t="s">
        <v>1433</v>
      </c>
      <c r="B1276" s="58" t="s">
        <v>1812</v>
      </c>
      <c r="C1276" s="56" t="s">
        <v>4523</v>
      </c>
      <c r="D1276" s="96">
        <v>8.9700000000000006</v>
      </c>
      <c r="E1276" s="95">
        <v>0.06</v>
      </c>
      <c r="F1276" s="137">
        <f t="shared" si="117"/>
        <v>30.835999999999999</v>
      </c>
      <c r="G1276" s="18" t="s">
        <v>4524</v>
      </c>
      <c r="H1276" s="19" t="s">
        <v>31</v>
      </c>
      <c r="I1276" s="61" t="s">
        <v>1815</v>
      </c>
      <c r="J1276" s="19" t="s">
        <v>32</v>
      </c>
      <c r="K1276" s="21" t="s">
        <v>4520</v>
      </c>
      <c r="L1276" s="60">
        <v>1000</v>
      </c>
    </row>
    <row r="1277" spans="1:12" s="55" customFormat="1" ht="18" customHeight="1" x14ac:dyDescent="0.25">
      <c r="A1277" s="14" t="s">
        <v>1433</v>
      </c>
      <c r="B1277" s="58" t="s">
        <v>1812</v>
      </c>
      <c r="C1277" s="56" t="s">
        <v>4525</v>
      </c>
      <c r="D1277" s="96">
        <v>8.9700000000000006</v>
      </c>
      <c r="E1277" s="95">
        <v>0.06</v>
      </c>
      <c r="F1277" s="137">
        <f t="shared" si="117"/>
        <v>30.835999999999999</v>
      </c>
      <c r="G1277" s="18" t="s">
        <v>4526</v>
      </c>
      <c r="H1277" s="19" t="s">
        <v>36</v>
      </c>
      <c r="I1277" s="62" t="s">
        <v>1815</v>
      </c>
      <c r="J1277" s="19" t="s">
        <v>37</v>
      </c>
      <c r="K1277" s="21" t="s">
        <v>4520</v>
      </c>
      <c r="L1277" s="60">
        <v>1000</v>
      </c>
    </row>
    <row r="1278" spans="1:12" s="55" customFormat="1" ht="18" customHeight="1" x14ac:dyDescent="0.25">
      <c r="A1278" s="14" t="s">
        <v>1433</v>
      </c>
      <c r="B1278" s="58" t="s">
        <v>1819</v>
      </c>
      <c r="C1278" s="56" t="s">
        <v>4527</v>
      </c>
      <c r="D1278" s="96">
        <v>58.11</v>
      </c>
      <c r="E1278" s="95">
        <v>0.06</v>
      </c>
      <c r="F1278" s="137">
        <f>SUM(D1278+E1278)*1.2 + 55</f>
        <v>124.804</v>
      </c>
      <c r="G1278" s="18" t="s">
        <v>4528</v>
      </c>
      <c r="H1278" s="19" t="s">
        <v>975</v>
      </c>
      <c r="I1278" s="63" t="s">
        <v>1827</v>
      </c>
      <c r="J1278" s="19" t="s">
        <v>75</v>
      </c>
      <c r="K1278" s="21" t="s">
        <v>4529</v>
      </c>
      <c r="L1278" s="60">
        <v>24000</v>
      </c>
    </row>
    <row r="1279" spans="1:12" s="55" customFormat="1" ht="18" customHeight="1" x14ac:dyDescent="0.25">
      <c r="A1279" s="14" t="s">
        <v>1433</v>
      </c>
      <c r="B1279" s="58" t="s">
        <v>1812</v>
      </c>
      <c r="C1279" s="56" t="s">
        <v>4530</v>
      </c>
      <c r="D1279" s="96">
        <v>10.32</v>
      </c>
      <c r="E1279" s="95">
        <v>0.06</v>
      </c>
      <c r="F1279" s="137">
        <f t="shared" si="117"/>
        <v>32.456000000000003</v>
      </c>
      <c r="G1279" s="18" t="s">
        <v>4531</v>
      </c>
      <c r="H1279" s="19" t="s">
        <v>21</v>
      </c>
      <c r="I1279" s="63" t="s">
        <v>1815</v>
      </c>
      <c r="J1279" s="19" t="s">
        <v>23</v>
      </c>
      <c r="K1279" s="21" t="s">
        <v>4532</v>
      </c>
      <c r="L1279" s="60">
        <v>3000</v>
      </c>
    </row>
    <row r="1280" spans="1:12" s="55" customFormat="1" ht="18" customHeight="1" x14ac:dyDescent="0.25">
      <c r="A1280" s="14" t="s">
        <v>1433</v>
      </c>
      <c r="B1280" s="58" t="s">
        <v>1812</v>
      </c>
      <c r="C1280" s="56" t="s">
        <v>4533</v>
      </c>
      <c r="D1280" s="96">
        <v>10.770000000000001</v>
      </c>
      <c r="E1280" s="95">
        <v>0.06</v>
      </c>
      <c r="F1280" s="137">
        <f t="shared" si="117"/>
        <v>32.996000000000002</v>
      </c>
      <c r="G1280" s="18" t="s">
        <v>4534</v>
      </c>
      <c r="H1280" s="19" t="s">
        <v>21</v>
      </c>
      <c r="I1280" s="63" t="s">
        <v>1815</v>
      </c>
      <c r="J1280" s="19" t="s">
        <v>23</v>
      </c>
      <c r="K1280" s="21" t="s">
        <v>4535</v>
      </c>
      <c r="L1280" s="60">
        <v>2000</v>
      </c>
    </row>
    <row r="1281" spans="1:12" s="55" customFormat="1" ht="18" customHeight="1" x14ac:dyDescent="0.25">
      <c r="A1281" s="14" t="s">
        <v>1433</v>
      </c>
      <c r="B1281" s="58" t="s">
        <v>1812</v>
      </c>
      <c r="C1281" s="56" t="s">
        <v>4536</v>
      </c>
      <c r="D1281" s="96">
        <v>35.96</v>
      </c>
      <c r="E1281" s="95">
        <v>0.06</v>
      </c>
      <c r="F1281" s="137">
        <f>SUM(D1281+E1281)*1.2 + 30</f>
        <v>73.224000000000004</v>
      </c>
      <c r="G1281" s="18" t="s">
        <v>4537</v>
      </c>
      <c r="H1281" s="19" t="s">
        <v>21</v>
      </c>
      <c r="I1281" s="63" t="s">
        <v>1815</v>
      </c>
      <c r="J1281" s="19" t="s">
        <v>23</v>
      </c>
      <c r="K1281" s="21" t="s">
        <v>4538</v>
      </c>
      <c r="L1281" s="60">
        <v>2500</v>
      </c>
    </row>
    <row r="1282" spans="1:12" s="55" customFormat="1" ht="18" customHeight="1" x14ac:dyDescent="0.25">
      <c r="A1282" s="14" t="s">
        <v>1433</v>
      </c>
      <c r="B1282" s="58" t="s">
        <v>1812</v>
      </c>
      <c r="C1282" s="56" t="s">
        <v>4539</v>
      </c>
      <c r="D1282" s="96">
        <v>14.370000000000001</v>
      </c>
      <c r="E1282" s="95">
        <v>0.06</v>
      </c>
      <c r="F1282" s="137">
        <f t="shared" si="117"/>
        <v>37.316000000000003</v>
      </c>
      <c r="G1282" s="18" t="s">
        <v>4540</v>
      </c>
      <c r="H1282" s="19" t="s">
        <v>21</v>
      </c>
      <c r="I1282" s="63" t="s">
        <v>1815</v>
      </c>
      <c r="J1282" s="19" t="s">
        <v>23</v>
      </c>
      <c r="K1282" s="21" t="s">
        <v>4538</v>
      </c>
      <c r="L1282" s="60">
        <v>10000</v>
      </c>
    </row>
    <row r="1283" spans="1:12" s="55" customFormat="1" ht="18" customHeight="1" x14ac:dyDescent="0.25">
      <c r="A1283" s="14" t="s">
        <v>1433</v>
      </c>
      <c r="B1283" s="58" t="s">
        <v>1812</v>
      </c>
      <c r="C1283" s="56" t="s">
        <v>4541</v>
      </c>
      <c r="D1283" s="96">
        <v>14.56</v>
      </c>
      <c r="E1283" s="95">
        <v>0.06</v>
      </c>
      <c r="F1283" s="137">
        <f t="shared" si="117"/>
        <v>37.543999999999997</v>
      </c>
      <c r="G1283" s="18" t="s">
        <v>4542</v>
      </c>
      <c r="H1283" s="19" t="s">
        <v>21</v>
      </c>
      <c r="I1283" s="63" t="s">
        <v>1815</v>
      </c>
      <c r="J1283" s="19" t="s">
        <v>23</v>
      </c>
      <c r="K1283" s="21" t="s">
        <v>4543</v>
      </c>
      <c r="L1283" s="60">
        <v>5000</v>
      </c>
    </row>
    <row r="1284" spans="1:12" s="55" customFormat="1" ht="18" customHeight="1" x14ac:dyDescent="0.25">
      <c r="A1284" s="14" t="s">
        <v>1433</v>
      </c>
      <c r="B1284" s="58" t="s">
        <v>1812</v>
      </c>
      <c r="C1284" s="56" t="s">
        <v>4544</v>
      </c>
      <c r="D1284" s="96">
        <v>14.46</v>
      </c>
      <c r="E1284" s="95">
        <v>0.06</v>
      </c>
      <c r="F1284" s="137">
        <f t="shared" ref="F1284:F1324" si="118">SUM(D1284+E1284)*1.2 + 20</f>
        <v>37.423999999999999</v>
      </c>
      <c r="G1284" s="18" t="s">
        <v>4545</v>
      </c>
      <c r="H1284" s="19" t="s">
        <v>21</v>
      </c>
      <c r="I1284" s="63" t="s">
        <v>1815</v>
      </c>
      <c r="J1284" s="19" t="s">
        <v>23</v>
      </c>
      <c r="K1284" s="21" t="s">
        <v>4546</v>
      </c>
      <c r="L1284" s="60">
        <v>3000</v>
      </c>
    </row>
    <row r="1285" spans="1:12" s="55" customFormat="1" ht="18" customHeight="1" x14ac:dyDescent="0.25">
      <c r="A1285" s="14" t="s">
        <v>1433</v>
      </c>
      <c r="B1285" s="58" t="s">
        <v>1812</v>
      </c>
      <c r="C1285" s="56" t="s">
        <v>4547</v>
      </c>
      <c r="D1285" s="96">
        <v>23.06</v>
      </c>
      <c r="E1285" s="95">
        <v>0.06</v>
      </c>
      <c r="F1285" s="137">
        <f t="shared" si="118"/>
        <v>47.744</v>
      </c>
      <c r="G1285" s="18" t="s">
        <v>4548</v>
      </c>
      <c r="H1285" s="19" t="s">
        <v>21</v>
      </c>
      <c r="I1285" s="63" t="s">
        <v>1815</v>
      </c>
      <c r="J1285" s="19" t="s">
        <v>23</v>
      </c>
      <c r="K1285" s="21" t="s">
        <v>4549</v>
      </c>
      <c r="L1285" s="60">
        <v>12500</v>
      </c>
    </row>
    <row r="1286" spans="1:12" s="55" customFormat="1" ht="18" customHeight="1" x14ac:dyDescent="0.25">
      <c r="A1286" s="14" t="s">
        <v>1433</v>
      </c>
      <c r="B1286" s="58" t="s">
        <v>1812</v>
      </c>
      <c r="C1286" s="56" t="s">
        <v>4550</v>
      </c>
      <c r="D1286" s="96">
        <v>23.06</v>
      </c>
      <c r="E1286" s="95">
        <v>0.06</v>
      </c>
      <c r="F1286" s="137">
        <f t="shared" si="118"/>
        <v>47.744</v>
      </c>
      <c r="G1286" s="18" t="s">
        <v>4551</v>
      </c>
      <c r="H1286" s="19" t="s">
        <v>27</v>
      </c>
      <c r="I1286" s="59" t="s">
        <v>1815</v>
      </c>
      <c r="J1286" s="19" t="s">
        <v>28</v>
      </c>
      <c r="K1286" s="21" t="s">
        <v>4549</v>
      </c>
      <c r="L1286" s="60">
        <v>5000</v>
      </c>
    </row>
    <row r="1287" spans="1:12" s="55" customFormat="1" ht="18" customHeight="1" x14ac:dyDescent="0.25">
      <c r="A1287" s="14" t="s">
        <v>1433</v>
      </c>
      <c r="B1287" s="58" t="s">
        <v>1812</v>
      </c>
      <c r="C1287" s="56" t="s">
        <v>4552</v>
      </c>
      <c r="D1287" s="96">
        <v>23.06</v>
      </c>
      <c r="E1287" s="95">
        <v>0.06</v>
      </c>
      <c r="F1287" s="137">
        <f t="shared" si="118"/>
        <v>47.744</v>
      </c>
      <c r="G1287" s="18" t="s">
        <v>4553</v>
      </c>
      <c r="H1287" s="19" t="s">
        <v>31</v>
      </c>
      <c r="I1287" s="61" t="s">
        <v>1815</v>
      </c>
      <c r="J1287" s="19" t="s">
        <v>32</v>
      </c>
      <c r="K1287" s="21" t="s">
        <v>4549</v>
      </c>
      <c r="L1287" s="60">
        <v>12500</v>
      </c>
    </row>
    <row r="1288" spans="1:12" s="55" customFormat="1" ht="18" customHeight="1" x14ac:dyDescent="0.25">
      <c r="A1288" s="14" t="s">
        <v>1433</v>
      </c>
      <c r="B1288" s="58" t="s">
        <v>1812</v>
      </c>
      <c r="C1288" s="56" t="s">
        <v>4554</v>
      </c>
      <c r="D1288" s="96">
        <v>23.06</v>
      </c>
      <c r="E1288" s="95">
        <v>0.06</v>
      </c>
      <c r="F1288" s="137">
        <f t="shared" si="118"/>
        <v>47.744</v>
      </c>
      <c r="G1288" s="18" t="s">
        <v>4555</v>
      </c>
      <c r="H1288" s="19" t="s">
        <v>36</v>
      </c>
      <c r="I1288" s="62" t="s">
        <v>1815</v>
      </c>
      <c r="J1288" s="19" t="s">
        <v>37</v>
      </c>
      <c r="K1288" s="21" t="s">
        <v>4549</v>
      </c>
      <c r="L1288" s="60">
        <v>12500</v>
      </c>
    </row>
    <row r="1289" spans="1:12" s="55" customFormat="1" ht="18" customHeight="1" x14ac:dyDescent="0.25">
      <c r="A1289" s="14" t="s">
        <v>1433</v>
      </c>
      <c r="B1289" s="58" t="s">
        <v>1812</v>
      </c>
      <c r="C1289" s="56" t="s">
        <v>4556</v>
      </c>
      <c r="D1289" s="96">
        <v>40.510000000000005</v>
      </c>
      <c r="E1289" s="95">
        <v>0.06</v>
      </c>
      <c r="F1289" s="137">
        <f>SUM(D1289+E1289)*1.2 + 35</f>
        <v>83.683999999999997</v>
      </c>
      <c r="G1289" s="18" t="s">
        <v>4557</v>
      </c>
      <c r="H1289" s="19" t="s">
        <v>21</v>
      </c>
      <c r="I1289" s="63" t="s">
        <v>1815</v>
      </c>
      <c r="J1289" s="19" t="s">
        <v>23</v>
      </c>
      <c r="K1289" s="21" t="s">
        <v>4558</v>
      </c>
      <c r="L1289" s="60">
        <v>8000</v>
      </c>
    </row>
    <row r="1290" spans="1:12" s="55" customFormat="1" ht="18" customHeight="1" x14ac:dyDescent="0.25">
      <c r="A1290" s="14" t="s">
        <v>1433</v>
      </c>
      <c r="B1290" s="58" t="s">
        <v>1812</v>
      </c>
      <c r="C1290" s="56" t="s">
        <v>4559</v>
      </c>
      <c r="D1290" s="96">
        <v>43.31</v>
      </c>
      <c r="E1290" s="95">
        <v>0.06</v>
      </c>
      <c r="F1290" s="137">
        <f>SUM(D1290+E1290)*1.2 + 40</f>
        <v>92.044000000000011</v>
      </c>
      <c r="G1290" s="18" t="s">
        <v>4560</v>
      </c>
      <c r="H1290" s="19" t="s">
        <v>27</v>
      </c>
      <c r="I1290" s="59" t="s">
        <v>1815</v>
      </c>
      <c r="J1290" s="19" t="s">
        <v>28</v>
      </c>
      <c r="K1290" s="21" t="s">
        <v>4558</v>
      </c>
      <c r="L1290" s="60">
        <v>5000</v>
      </c>
    </row>
    <row r="1291" spans="1:12" s="55" customFormat="1" ht="18" customHeight="1" x14ac:dyDescent="0.25">
      <c r="A1291" s="14" t="s">
        <v>1433</v>
      </c>
      <c r="B1291" s="58" t="s">
        <v>1812</v>
      </c>
      <c r="C1291" s="56" t="s">
        <v>4561</v>
      </c>
      <c r="D1291" s="96">
        <v>43.31</v>
      </c>
      <c r="E1291" s="95">
        <v>0.06</v>
      </c>
      <c r="F1291" s="137">
        <f t="shared" ref="F1291:F1292" si="119">SUM(D1291+E1291)*1.2 + 40</f>
        <v>92.044000000000011</v>
      </c>
      <c r="G1291" s="18" t="s">
        <v>4562</v>
      </c>
      <c r="H1291" s="19" t="s">
        <v>31</v>
      </c>
      <c r="I1291" s="61" t="s">
        <v>1815</v>
      </c>
      <c r="J1291" s="19" t="s">
        <v>32</v>
      </c>
      <c r="K1291" s="21" t="s">
        <v>4558</v>
      </c>
      <c r="L1291" s="60">
        <v>5000</v>
      </c>
    </row>
    <row r="1292" spans="1:12" s="55" customFormat="1" ht="18" customHeight="1" x14ac:dyDescent="0.25">
      <c r="A1292" s="14" t="s">
        <v>1433</v>
      </c>
      <c r="B1292" s="58" t="s">
        <v>1812</v>
      </c>
      <c r="C1292" s="56" t="s">
        <v>4563</v>
      </c>
      <c r="D1292" s="96">
        <v>43.31</v>
      </c>
      <c r="E1292" s="95">
        <v>0.06</v>
      </c>
      <c r="F1292" s="137">
        <f t="shared" si="119"/>
        <v>92.044000000000011</v>
      </c>
      <c r="G1292" s="18" t="s">
        <v>4564</v>
      </c>
      <c r="H1292" s="19" t="s">
        <v>36</v>
      </c>
      <c r="I1292" s="62" t="s">
        <v>1815</v>
      </c>
      <c r="J1292" s="19" t="s">
        <v>37</v>
      </c>
      <c r="K1292" s="21" t="s">
        <v>4558</v>
      </c>
      <c r="L1292" s="60">
        <v>5000</v>
      </c>
    </row>
    <row r="1293" spans="1:12" s="55" customFormat="1" ht="18" customHeight="1" x14ac:dyDescent="0.25">
      <c r="A1293" s="14" t="s">
        <v>1433</v>
      </c>
      <c r="B1293" s="58" t="s">
        <v>1812</v>
      </c>
      <c r="C1293" s="56" t="s">
        <v>4565</v>
      </c>
      <c r="D1293" s="96">
        <v>15.270000000000001</v>
      </c>
      <c r="E1293" s="95">
        <v>0.06</v>
      </c>
      <c r="F1293" s="137">
        <f t="shared" si="118"/>
        <v>38.396000000000001</v>
      </c>
      <c r="G1293" s="18" t="s">
        <v>4566</v>
      </c>
      <c r="H1293" s="19" t="s">
        <v>21</v>
      </c>
      <c r="I1293" s="63" t="s">
        <v>1815</v>
      </c>
      <c r="J1293" s="19" t="s">
        <v>23</v>
      </c>
      <c r="K1293" s="21" t="s">
        <v>4567</v>
      </c>
      <c r="L1293" s="60">
        <v>2500</v>
      </c>
    </row>
    <row r="1294" spans="1:12" s="55" customFormat="1" ht="18" customHeight="1" x14ac:dyDescent="0.25">
      <c r="A1294" s="14" t="s">
        <v>1433</v>
      </c>
      <c r="B1294" s="58" t="s">
        <v>1812</v>
      </c>
      <c r="C1294" s="56" t="s">
        <v>4568</v>
      </c>
      <c r="D1294" s="96">
        <v>17.07</v>
      </c>
      <c r="E1294" s="95">
        <v>0.06</v>
      </c>
      <c r="F1294" s="137">
        <f t="shared" si="118"/>
        <v>40.555999999999997</v>
      </c>
      <c r="G1294" s="18" t="s">
        <v>4569</v>
      </c>
      <c r="H1294" s="19" t="s">
        <v>27</v>
      </c>
      <c r="I1294" s="59" t="s">
        <v>1815</v>
      </c>
      <c r="J1294" s="19" t="s">
        <v>28</v>
      </c>
      <c r="K1294" s="21" t="s">
        <v>4567</v>
      </c>
      <c r="L1294" s="60">
        <v>1800</v>
      </c>
    </row>
    <row r="1295" spans="1:12" s="55" customFormat="1" ht="18" customHeight="1" x14ac:dyDescent="0.25">
      <c r="A1295" s="14" t="s">
        <v>1433</v>
      </c>
      <c r="B1295" s="58" t="s">
        <v>1812</v>
      </c>
      <c r="C1295" s="56" t="s">
        <v>4570</v>
      </c>
      <c r="D1295" s="96">
        <v>17.07</v>
      </c>
      <c r="E1295" s="95">
        <v>0.06</v>
      </c>
      <c r="F1295" s="137">
        <f t="shared" si="118"/>
        <v>40.555999999999997</v>
      </c>
      <c r="G1295" s="18" t="s">
        <v>4571</v>
      </c>
      <c r="H1295" s="19" t="s">
        <v>31</v>
      </c>
      <c r="I1295" s="61" t="s">
        <v>1815</v>
      </c>
      <c r="J1295" s="19" t="s">
        <v>32</v>
      </c>
      <c r="K1295" s="21" t="s">
        <v>4567</v>
      </c>
      <c r="L1295" s="60">
        <v>1800</v>
      </c>
    </row>
    <row r="1296" spans="1:12" s="55" customFormat="1" ht="18" customHeight="1" x14ac:dyDescent="0.25">
      <c r="A1296" s="14" t="s">
        <v>1433</v>
      </c>
      <c r="B1296" s="58" t="s">
        <v>1812</v>
      </c>
      <c r="C1296" s="56" t="s">
        <v>4572</v>
      </c>
      <c r="D1296" s="96">
        <v>17.07</v>
      </c>
      <c r="E1296" s="95">
        <v>0.06</v>
      </c>
      <c r="F1296" s="137">
        <f t="shared" si="118"/>
        <v>40.555999999999997</v>
      </c>
      <c r="G1296" s="18" t="s">
        <v>4573</v>
      </c>
      <c r="H1296" s="19" t="s">
        <v>36</v>
      </c>
      <c r="I1296" s="62" t="s">
        <v>1815</v>
      </c>
      <c r="J1296" s="19" t="s">
        <v>37</v>
      </c>
      <c r="K1296" s="21" t="s">
        <v>4567</v>
      </c>
      <c r="L1296" s="60">
        <v>1800</v>
      </c>
    </row>
    <row r="1297" spans="1:12" s="55" customFormat="1" ht="18" customHeight="1" x14ac:dyDescent="0.25">
      <c r="A1297" s="14" t="s">
        <v>1433</v>
      </c>
      <c r="B1297" s="58" t="s">
        <v>1812</v>
      </c>
      <c r="C1297" s="56" t="s">
        <v>4574</v>
      </c>
      <c r="D1297" s="96">
        <v>29.06</v>
      </c>
      <c r="E1297" s="95">
        <v>0.06</v>
      </c>
      <c r="F1297" s="137">
        <f>SUM(D1297+E1297)*1.2 + 25</f>
        <v>59.943999999999996</v>
      </c>
      <c r="G1297" s="18" t="s">
        <v>4575</v>
      </c>
      <c r="H1297" s="19" t="s">
        <v>21</v>
      </c>
      <c r="I1297" s="63" t="s">
        <v>1815</v>
      </c>
      <c r="J1297" s="19" t="s">
        <v>23</v>
      </c>
      <c r="K1297" s="21" t="s">
        <v>4576</v>
      </c>
      <c r="L1297" s="60">
        <v>6000</v>
      </c>
    </row>
    <row r="1298" spans="1:12" s="55" customFormat="1" ht="18" customHeight="1" x14ac:dyDescent="0.25">
      <c r="A1298" s="14" t="s">
        <v>1433</v>
      </c>
      <c r="B1298" s="58" t="s">
        <v>1812</v>
      </c>
      <c r="C1298" s="56" t="s">
        <v>4577</v>
      </c>
      <c r="D1298" s="96">
        <v>29.06</v>
      </c>
      <c r="E1298" s="95">
        <v>0.06</v>
      </c>
      <c r="F1298" s="137">
        <f t="shared" ref="F1298:F1300" si="120">SUM(D1298+E1298)*1.2 + 25</f>
        <v>59.943999999999996</v>
      </c>
      <c r="G1298" s="18" t="s">
        <v>4578</v>
      </c>
      <c r="H1298" s="19" t="s">
        <v>27</v>
      </c>
      <c r="I1298" s="59" t="s">
        <v>1815</v>
      </c>
      <c r="J1298" s="19" t="s">
        <v>28</v>
      </c>
      <c r="K1298" s="21" t="s">
        <v>4576</v>
      </c>
      <c r="L1298" s="60">
        <v>3500</v>
      </c>
    </row>
    <row r="1299" spans="1:12" s="55" customFormat="1" ht="18" customHeight="1" x14ac:dyDescent="0.25">
      <c r="A1299" s="14" t="s">
        <v>1433</v>
      </c>
      <c r="B1299" s="58" t="s">
        <v>1812</v>
      </c>
      <c r="C1299" s="56" t="s">
        <v>4579</v>
      </c>
      <c r="D1299" s="96">
        <v>29.06</v>
      </c>
      <c r="E1299" s="95">
        <v>0.06</v>
      </c>
      <c r="F1299" s="137">
        <f t="shared" si="120"/>
        <v>59.943999999999996</v>
      </c>
      <c r="G1299" s="18" t="s">
        <v>4580</v>
      </c>
      <c r="H1299" s="19" t="s">
        <v>31</v>
      </c>
      <c r="I1299" s="61" t="s">
        <v>1815</v>
      </c>
      <c r="J1299" s="19" t="s">
        <v>32</v>
      </c>
      <c r="K1299" s="21" t="s">
        <v>4576</v>
      </c>
      <c r="L1299" s="60">
        <v>3500</v>
      </c>
    </row>
    <row r="1300" spans="1:12" s="55" customFormat="1" ht="18" customHeight="1" x14ac:dyDescent="0.25">
      <c r="A1300" s="14" t="s">
        <v>1433</v>
      </c>
      <c r="B1300" s="58" t="s">
        <v>1812</v>
      </c>
      <c r="C1300" s="56" t="s">
        <v>4581</v>
      </c>
      <c r="D1300" s="96">
        <v>29.06</v>
      </c>
      <c r="E1300" s="95">
        <v>0.06</v>
      </c>
      <c r="F1300" s="137">
        <f t="shared" si="120"/>
        <v>59.943999999999996</v>
      </c>
      <c r="G1300" s="18" t="s">
        <v>4582</v>
      </c>
      <c r="H1300" s="19" t="s">
        <v>36</v>
      </c>
      <c r="I1300" s="62" t="s">
        <v>1815</v>
      </c>
      <c r="J1300" s="19" t="s">
        <v>37</v>
      </c>
      <c r="K1300" s="21" t="s">
        <v>4576</v>
      </c>
      <c r="L1300" s="60">
        <v>3500</v>
      </c>
    </row>
    <row r="1301" spans="1:12" s="55" customFormat="1" ht="18" customHeight="1" x14ac:dyDescent="0.25">
      <c r="A1301" s="14" t="s">
        <v>1433</v>
      </c>
      <c r="B1301" s="58" t="s">
        <v>1812</v>
      </c>
      <c r="C1301" s="56" t="s">
        <v>4583</v>
      </c>
      <c r="D1301" s="96">
        <v>22.47</v>
      </c>
      <c r="E1301" s="95">
        <v>0.06</v>
      </c>
      <c r="F1301" s="137">
        <f t="shared" si="118"/>
        <v>47.036000000000001</v>
      </c>
      <c r="G1301" s="18" t="s">
        <v>4584</v>
      </c>
      <c r="H1301" s="19" t="s">
        <v>21</v>
      </c>
      <c r="I1301" s="63" t="s">
        <v>1815</v>
      </c>
      <c r="J1301" s="19" t="s">
        <v>23</v>
      </c>
      <c r="K1301" s="21" t="s">
        <v>4585</v>
      </c>
      <c r="L1301" s="60">
        <v>6000</v>
      </c>
    </row>
    <row r="1302" spans="1:12" s="55" customFormat="1" ht="18" customHeight="1" x14ac:dyDescent="0.25">
      <c r="A1302" s="14" t="s">
        <v>1433</v>
      </c>
      <c r="B1302" s="58" t="s">
        <v>1812</v>
      </c>
      <c r="C1302" s="56" t="s">
        <v>4586</v>
      </c>
      <c r="D1302" s="96">
        <v>17.97</v>
      </c>
      <c r="E1302" s="95">
        <v>0.06</v>
      </c>
      <c r="F1302" s="137">
        <f t="shared" si="118"/>
        <v>41.635999999999996</v>
      </c>
      <c r="G1302" s="18" t="s">
        <v>4587</v>
      </c>
      <c r="H1302" s="19" t="s">
        <v>27</v>
      </c>
      <c r="I1302" s="59" t="s">
        <v>1815</v>
      </c>
      <c r="J1302" s="19" t="s">
        <v>28</v>
      </c>
      <c r="K1302" s="21" t="s">
        <v>4585</v>
      </c>
      <c r="L1302" s="60">
        <v>3500</v>
      </c>
    </row>
    <row r="1303" spans="1:12" s="55" customFormat="1" ht="18" customHeight="1" x14ac:dyDescent="0.25">
      <c r="A1303" s="14" t="s">
        <v>1433</v>
      </c>
      <c r="B1303" s="58" t="s">
        <v>1812</v>
      </c>
      <c r="C1303" s="56" t="s">
        <v>4588</v>
      </c>
      <c r="D1303" s="96">
        <v>17.97</v>
      </c>
      <c r="E1303" s="95">
        <v>0.06</v>
      </c>
      <c r="F1303" s="137">
        <f t="shared" si="118"/>
        <v>41.635999999999996</v>
      </c>
      <c r="G1303" s="18" t="s">
        <v>4589</v>
      </c>
      <c r="H1303" s="19" t="s">
        <v>31</v>
      </c>
      <c r="I1303" s="61" t="s">
        <v>1815</v>
      </c>
      <c r="J1303" s="19" t="s">
        <v>32</v>
      </c>
      <c r="K1303" s="21" t="s">
        <v>4585</v>
      </c>
      <c r="L1303" s="60">
        <v>3500</v>
      </c>
    </row>
    <row r="1304" spans="1:12" s="55" customFormat="1" ht="18" customHeight="1" x14ac:dyDescent="0.25">
      <c r="A1304" s="14" t="s">
        <v>1433</v>
      </c>
      <c r="B1304" s="58" t="s">
        <v>1812</v>
      </c>
      <c r="C1304" s="56" t="s">
        <v>4590</v>
      </c>
      <c r="D1304" s="96">
        <v>17.97</v>
      </c>
      <c r="E1304" s="95">
        <v>0.06</v>
      </c>
      <c r="F1304" s="137">
        <f t="shared" si="118"/>
        <v>41.635999999999996</v>
      </c>
      <c r="G1304" s="18" t="s">
        <v>4591</v>
      </c>
      <c r="H1304" s="19" t="s">
        <v>36</v>
      </c>
      <c r="I1304" s="62" t="s">
        <v>1815</v>
      </c>
      <c r="J1304" s="19" t="s">
        <v>37</v>
      </c>
      <c r="K1304" s="21" t="s">
        <v>4585</v>
      </c>
      <c r="L1304" s="60">
        <v>3500</v>
      </c>
    </row>
    <row r="1305" spans="1:12" s="55" customFormat="1" ht="18" customHeight="1" x14ac:dyDescent="0.25">
      <c r="A1305" s="14" t="s">
        <v>1433</v>
      </c>
      <c r="B1305" s="58" t="s">
        <v>1812</v>
      </c>
      <c r="C1305" s="56" t="s">
        <v>4592</v>
      </c>
      <c r="D1305" s="96">
        <v>28.56</v>
      </c>
      <c r="E1305" s="95">
        <v>0.06</v>
      </c>
      <c r="F1305" s="137">
        <f>SUM(D1305+E1305)*1.2 + 25</f>
        <v>59.343999999999994</v>
      </c>
      <c r="G1305" s="18" t="s">
        <v>4593</v>
      </c>
      <c r="H1305" s="19" t="s">
        <v>21</v>
      </c>
      <c r="I1305" s="63" t="s">
        <v>1815</v>
      </c>
      <c r="J1305" s="19" t="s">
        <v>23</v>
      </c>
      <c r="K1305" s="21" t="s">
        <v>4594</v>
      </c>
      <c r="L1305" s="60">
        <v>7000</v>
      </c>
    </row>
    <row r="1306" spans="1:12" s="55" customFormat="1" ht="18" customHeight="1" x14ac:dyDescent="0.25">
      <c r="A1306" s="14" t="s">
        <v>1433</v>
      </c>
      <c r="B1306" s="58" t="s">
        <v>1812</v>
      </c>
      <c r="C1306" s="56" t="s">
        <v>4595</v>
      </c>
      <c r="D1306" s="96">
        <v>28.56</v>
      </c>
      <c r="E1306" s="95">
        <v>0.06</v>
      </c>
      <c r="F1306" s="137">
        <f t="shared" ref="F1306:F1308" si="121">SUM(D1306+E1306)*1.2 + 25</f>
        <v>59.343999999999994</v>
      </c>
      <c r="G1306" s="18" t="s">
        <v>4596</v>
      </c>
      <c r="H1306" s="19" t="s">
        <v>27</v>
      </c>
      <c r="I1306" s="59" t="s">
        <v>1815</v>
      </c>
      <c r="J1306" s="19" t="s">
        <v>28</v>
      </c>
      <c r="K1306" s="21" t="s">
        <v>4594</v>
      </c>
      <c r="L1306" s="60">
        <v>5000</v>
      </c>
    </row>
    <row r="1307" spans="1:12" s="55" customFormat="1" ht="18" customHeight="1" x14ac:dyDescent="0.25">
      <c r="A1307" s="14" t="s">
        <v>1433</v>
      </c>
      <c r="B1307" s="58" t="s">
        <v>1812</v>
      </c>
      <c r="C1307" s="56" t="s">
        <v>4597</v>
      </c>
      <c r="D1307" s="96">
        <v>28.56</v>
      </c>
      <c r="E1307" s="95">
        <v>0.06</v>
      </c>
      <c r="F1307" s="137">
        <f t="shared" si="121"/>
        <v>59.343999999999994</v>
      </c>
      <c r="G1307" s="18" t="s">
        <v>4598</v>
      </c>
      <c r="H1307" s="19" t="s">
        <v>31</v>
      </c>
      <c r="I1307" s="61" t="s">
        <v>1815</v>
      </c>
      <c r="J1307" s="19" t="s">
        <v>32</v>
      </c>
      <c r="K1307" s="21" t="s">
        <v>4594</v>
      </c>
      <c r="L1307" s="60">
        <v>5000</v>
      </c>
    </row>
    <row r="1308" spans="1:12" s="55" customFormat="1" ht="18" customHeight="1" x14ac:dyDescent="0.25">
      <c r="A1308" s="14" t="s">
        <v>1433</v>
      </c>
      <c r="B1308" s="58" t="s">
        <v>1812</v>
      </c>
      <c r="C1308" s="56" t="s">
        <v>4599</v>
      </c>
      <c r="D1308" s="96">
        <v>28.56</v>
      </c>
      <c r="E1308" s="95">
        <v>0.06</v>
      </c>
      <c r="F1308" s="137">
        <f t="shared" si="121"/>
        <v>59.343999999999994</v>
      </c>
      <c r="G1308" s="18" t="s">
        <v>4600</v>
      </c>
      <c r="H1308" s="19" t="s">
        <v>36</v>
      </c>
      <c r="I1308" s="62" t="s">
        <v>1815</v>
      </c>
      <c r="J1308" s="19" t="s">
        <v>37</v>
      </c>
      <c r="K1308" s="21" t="s">
        <v>4594</v>
      </c>
      <c r="L1308" s="60">
        <v>5000</v>
      </c>
    </row>
    <row r="1309" spans="1:12" s="55" customFormat="1" ht="18" customHeight="1" x14ac:dyDescent="0.25">
      <c r="A1309" s="14" t="s">
        <v>1433</v>
      </c>
      <c r="B1309" s="58" t="s">
        <v>1812</v>
      </c>
      <c r="C1309" s="56" t="s">
        <v>4601</v>
      </c>
      <c r="D1309" s="96">
        <v>22.56</v>
      </c>
      <c r="E1309" s="95">
        <v>0.06</v>
      </c>
      <c r="F1309" s="137">
        <f t="shared" si="118"/>
        <v>47.143999999999991</v>
      </c>
      <c r="G1309" s="18" t="s">
        <v>4602</v>
      </c>
      <c r="H1309" s="19" t="s">
        <v>21</v>
      </c>
      <c r="I1309" s="63" t="s">
        <v>1815</v>
      </c>
      <c r="J1309" s="19" t="s">
        <v>23</v>
      </c>
      <c r="K1309" s="21" t="s">
        <v>4603</v>
      </c>
      <c r="L1309" s="60">
        <v>2500</v>
      </c>
    </row>
    <row r="1310" spans="1:12" s="55" customFormat="1" ht="18" customHeight="1" x14ac:dyDescent="0.25">
      <c r="A1310" s="14" t="s">
        <v>1433</v>
      </c>
      <c r="B1310" s="58" t="s">
        <v>1812</v>
      </c>
      <c r="C1310" s="56" t="s">
        <v>4604</v>
      </c>
      <c r="D1310" s="96">
        <v>32.56</v>
      </c>
      <c r="E1310" s="95">
        <v>0.06</v>
      </c>
      <c r="F1310" s="137">
        <f>SUM(D1310+E1310)*1.2 + 30</f>
        <v>69.144000000000005</v>
      </c>
      <c r="G1310" s="18" t="s">
        <v>4605</v>
      </c>
      <c r="H1310" s="19" t="s">
        <v>21</v>
      </c>
      <c r="I1310" s="63" t="s">
        <v>1815</v>
      </c>
      <c r="J1310" s="19" t="s">
        <v>23</v>
      </c>
      <c r="K1310" s="21" t="s">
        <v>4606</v>
      </c>
      <c r="L1310" s="60">
        <v>5000</v>
      </c>
    </row>
    <row r="1311" spans="1:12" s="55" customFormat="1" ht="18" customHeight="1" x14ac:dyDescent="0.25">
      <c r="A1311" s="14" t="s">
        <v>1433</v>
      </c>
      <c r="B1311" s="66" t="s">
        <v>1812</v>
      </c>
      <c r="C1311" s="56" t="s">
        <v>4607</v>
      </c>
      <c r="D1311" s="96">
        <v>26.06</v>
      </c>
      <c r="E1311" s="95">
        <v>0.06</v>
      </c>
      <c r="F1311" s="137">
        <f>SUM(D1311+E1311)*1.2 + 22</f>
        <v>53.343999999999994</v>
      </c>
      <c r="G1311" s="18" t="s">
        <v>4608</v>
      </c>
      <c r="H1311" s="19" t="s">
        <v>21</v>
      </c>
      <c r="I1311" s="63" t="s">
        <v>1815</v>
      </c>
      <c r="J1311" s="19" t="s">
        <v>23</v>
      </c>
      <c r="K1311" s="21" t="s">
        <v>4609</v>
      </c>
      <c r="L1311" s="60">
        <v>3000</v>
      </c>
    </row>
    <row r="1312" spans="1:12" s="55" customFormat="1" ht="18" customHeight="1" x14ac:dyDescent="0.25">
      <c r="A1312" s="14" t="s">
        <v>1433</v>
      </c>
      <c r="B1312" s="58" t="s">
        <v>1812</v>
      </c>
      <c r="C1312" s="56" t="s">
        <v>4610</v>
      </c>
      <c r="D1312" s="96">
        <v>18.459999999999997</v>
      </c>
      <c r="E1312" s="95">
        <v>0.06</v>
      </c>
      <c r="F1312" s="137">
        <f t="shared" si="118"/>
        <v>42.22399999999999</v>
      </c>
      <c r="G1312" s="18" t="s">
        <v>4611</v>
      </c>
      <c r="H1312" s="19" t="s">
        <v>21</v>
      </c>
      <c r="I1312" s="63" t="s">
        <v>1815</v>
      </c>
      <c r="J1312" s="19" t="s">
        <v>23</v>
      </c>
      <c r="K1312" s="21" t="s">
        <v>4612</v>
      </c>
      <c r="L1312" s="60">
        <v>8000</v>
      </c>
    </row>
    <row r="1313" spans="1:12" s="55" customFormat="1" ht="18" customHeight="1" x14ac:dyDescent="0.25">
      <c r="A1313" s="14" t="s">
        <v>1433</v>
      </c>
      <c r="B1313" s="58" t="s">
        <v>1812</v>
      </c>
      <c r="C1313" s="56" t="s">
        <v>4613</v>
      </c>
      <c r="D1313" s="96">
        <v>12.96</v>
      </c>
      <c r="E1313" s="95">
        <v>0.06</v>
      </c>
      <c r="F1313" s="137">
        <f t="shared" si="118"/>
        <v>35.624000000000002</v>
      </c>
      <c r="G1313" s="18" t="s">
        <v>4614</v>
      </c>
      <c r="H1313" s="19" t="s">
        <v>21</v>
      </c>
      <c r="I1313" s="63" t="s">
        <v>1815</v>
      </c>
      <c r="J1313" s="19" t="s">
        <v>23</v>
      </c>
      <c r="K1313" s="21" t="s">
        <v>4615</v>
      </c>
      <c r="L1313" s="60">
        <v>3000</v>
      </c>
    </row>
    <row r="1314" spans="1:12" s="55" customFormat="1" ht="18" customHeight="1" x14ac:dyDescent="0.25">
      <c r="A1314" s="14" t="s">
        <v>1433</v>
      </c>
      <c r="B1314" s="58" t="s">
        <v>1812</v>
      </c>
      <c r="C1314" s="56" t="s">
        <v>4616</v>
      </c>
      <c r="D1314" s="96">
        <v>22.56</v>
      </c>
      <c r="E1314" s="95">
        <v>0.06</v>
      </c>
      <c r="F1314" s="137">
        <f t="shared" si="118"/>
        <v>47.143999999999991</v>
      </c>
      <c r="G1314" s="18" t="s">
        <v>4617</v>
      </c>
      <c r="H1314" s="19" t="s">
        <v>21</v>
      </c>
      <c r="I1314" s="63" t="s">
        <v>1815</v>
      </c>
      <c r="J1314" s="19" t="s">
        <v>23</v>
      </c>
      <c r="K1314" s="21" t="s">
        <v>4618</v>
      </c>
      <c r="L1314" s="60">
        <v>6000</v>
      </c>
    </row>
    <row r="1315" spans="1:12" s="55" customFormat="1" ht="18" customHeight="1" x14ac:dyDescent="0.25">
      <c r="A1315" s="14" t="s">
        <v>1433</v>
      </c>
      <c r="B1315" s="58" t="s">
        <v>1812</v>
      </c>
      <c r="C1315" s="56" t="s">
        <v>4619</v>
      </c>
      <c r="D1315" s="96">
        <v>16.619999999999997</v>
      </c>
      <c r="E1315" s="95">
        <v>0.06</v>
      </c>
      <c r="F1315" s="137">
        <f t="shared" si="118"/>
        <v>40.015999999999991</v>
      </c>
      <c r="G1315" s="18" t="s">
        <v>4620</v>
      </c>
      <c r="H1315" s="19" t="s">
        <v>21</v>
      </c>
      <c r="I1315" s="63" t="s">
        <v>1815</v>
      </c>
      <c r="J1315" s="19" t="s">
        <v>23</v>
      </c>
      <c r="K1315" s="21" t="s">
        <v>4621</v>
      </c>
      <c r="L1315" s="60">
        <v>5000</v>
      </c>
    </row>
    <row r="1316" spans="1:12" s="55" customFormat="1" ht="18" customHeight="1" x14ac:dyDescent="0.25">
      <c r="A1316" s="14" t="s">
        <v>1433</v>
      </c>
      <c r="B1316" s="58" t="s">
        <v>1812</v>
      </c>
      <c r="C1316" s="56" t="s">
        <v>4622</v>
      </c>
      <c r="D1316" s="96">
        <v>16.619999999999997</v>
      </c>
      <c r="E1316" s="95">
        <v>0.06</v>
      </c>
      <c r="F1316" s="137">
        <f t="shared" si="118"/>
        <v>40.015999999999991</v>
      </c>
      <c r="G1316" s="18" t="s">
        <v>4623</v>
      </c>
      <c r="H1316" s="19" t="s">
        <v>27</v>
      </c>
      <c r="I1316" s="59" t="s">
        <v>1815</v>
      </c>
      <c r="J1316" s="19" t="s">
        <v>28</v>
      </c>
      <c r="K1316" s="21" t="s">
        <v>4621</v>
      </c>
      <c r="L1316" s="60">
        <v>4000</v>
      </c>
    </row>
    <row r="1317" spans="1:12" s="55" customFormat="1" ht="18" customHeight="1" x14ac:dyDescent="0.25">
      <c r="A1317" s="14" t="s">
        <v>1433</v>
      </c>
      <c r="B1317" s="58" t="s">
        <v>1812</v>
      </c>
      <c r="C1317" s="56" t="s">
        <v>4624</v>
      </c>
      <c r="D1317" s="96">
        <v>16.619999999999997</v>
      </c>
      <c r="E1317" s="95">
        <v>0.06</v>
      </c>
      <c r="F1317" s="137">
        <f t="shared" si="118"/>
        <v>40.015999999999991</v>
      </c>
      <c r="G1317" s="18" t="s">
        <v>4625</v>
      </c>
      <c r="H1317" s="19" t="s">
        <v>31</v>
      </c>
      <c r="I1317" s="61" t="s">
        <v>1815</v>
      </c>
      <c r="J1317" s="19" t="s">
        <v>32</v>
      </c>
      <c r="K1317" s="21" t="s">
        <v>4621</v>
      </c>
      <c r="L1317" s="60">
        <v>4000</v>
      </c>
    </row>
    <row r="1318" spans="1:12" s="55" customFormat="1" ht="18" customHeight="1" x14ac:dyDescent="0.25">
      <c r="A1318" s="14" t="s">
        <v>1433</v>
      </c>
      <c r="B1318" s="58" t="s">
        <v>1812</v>
      </c>
      <c r="C1318" s="56" t="s">
        <v>4626</v>
      </c>
      <c r="D1318" s="96">
        <v>16.619999999999997</v>
      </c>
      <c r="E1318" s="95">
        <v>0.06</v>
      </c>
      <c r="F1318" s="137">
        <f t="shared" si="118"/>
        <v>40.015999999999991</v>
      </c>
      <c r="G1318" s="18" t="s">
        <v>4627</v>
      </c>
      <c r="H1318" s="19" t="s">
        <v>36</v>
      </c>
      <c r="I1318" s="62" t="s">
        <v>1815</v>
      </c>
      <c r="J1318" s="19" t="s">
        <v>37</v>
      </c>
      <c r="K1318" s="21" t="s">
        <v>4621</v>
      </c>
      <c r="L1318" s="60">
        <v>4000</v>
      </c>
    </row>
    <row r="1319" spans="1:12" s="55" customFormat="1" ht="18" customHeight="1" x14ac:dyDescent="0.25">
      <c r="A1319" s="14" t="s">
        <v>1433</v>
      </c>
      <c r="B1319" s="58" t="s">
        <v>1812</v>
      </c>
      <c r="C1319" s="56" t="s">
        <v>4628</v>
      </c>
      <c r="D1319" s="96">
        <v>25.06</v>
      </c>
      <c r="E1319" s="95">
        <v>0.06</v>
      </c>
      <c r="F1319" s="137">
        <f t="shared" si="118"/>
        <v>50.143999999999991</v>
      </c>
      <c r="G1319" s="18" t="s">
        <v>4629</v>
      </c>
      <c r="H1319" s="19" t="s">
        <v>21</v>
      </c>
      <c r="I1319" s="63" t="s">
        <v>1815</v>
      </c>
      <c r="J1319" s="19" t="s">
        <v>23</v>
      </c>
      <c r="K1319" s="21" t="s">
        <v>4630</v>
      </c>
      <c r="L1319" s="60">
        <v>3000</v>
      </c>
    </row>
    <row r="1320" spans="1:12" s="55" customFormat="1" ht="18" customHeight="1" x14ac:dyDescent="0.25">
      <c r="A1320" s="14" t="s">
        <v>1433</v>
      </c>
      <c r="B1320" s="58" t="s">
        <v>1812</v>
      </c>
      <c r="C1320" s="56" t="s">
        <v>4631</v>
      </c>
      <c r="D1320" s="96">
        <v>40.56</v>
      </c>
      <c r="E1320" s="95">
        <v>0.06</v>
      </c>
      <c r="F1320" s="137">
        <f>SUM(D1320+E1320)*1.2 + 35</f>
        <v>83.744</v>
      </c>
      <c r="G1320" s="18" t="s">
        <v>4632</v>
      </c>
      <c r="H1320" s="19" t="s">
        <v>21</v>
      </c>
      <c r="I1320" s="63" t="s">
        <v>1815</v>
      </c>
      <c r="J1320" s="19" t="s">
        <v>23</v>
      </c>
      <c r="K1320" s="21" t="s">
        <v>4633</v>
      </c>
      <c r="L1320" s="60">
        <v>20000</v>
      </c>
    </row>
    <row r="1321" spans="1:12" s="55" customFormat="1" ht="18" customHeight="1" x14ac:dyDescent="0.25">
      <c r="A1321" s="14" t="s">
        <v>1433</v>
      </c>
      <c r="B1321" s="58" t="s">
        <v>1812</v>
      </c>
      <c r="C1321" s="56" t="s">
        <v>4634</v>
      </c>
      <c r="D1321" s="96">
        <v>25.06</v>
      </c>
      <c r="E1321" s="95">
        <v>0.06</v>
      </c>
      <c r="F1321" s="137">
        <f t="shared" si="118"/>
        <v>50.143999999999991</v>
      </c>
      <c r="G1321" s="18" t="s">
        <v>4635</v>
      </c>
      <c r="H1321" s="19" t="s">
        <v>21</v>
      </c>
      <c r="I1321" s="63" t="s">
        <v>1815</v>
      </c>
      <c r="J1321" s="19" t="s">
        <v>23</v>
      </c>
      <c r="K1321" s="21" t="s">
        <v>4636</v>
      </c>
      <c r="L1321" s="60">
        <v>5500</v>
      </c>
    </row>
    <row r="1322" spans="1:12" s="55" customFormat="1" ht="18" customHeight="1" x14ac:dyDescent="0.25">
      <c r="A1322" s="14" t="s">
        <v>1433</v>
      </c>
      <c r="B1322" s="58" t="s">
        <v>1812</v>
      </c>
      <c r="C1322" s="56" t="s">
        <v>4637</v>
      </c>
      <c r="D1322" s="96">
        <v>25.06</v>
      </c>
      <c r="E1322" s="95">
        <v>0.06</v>
      </c>
      <c r="F1322" s="137">
        <f t="shared" si="118"/>
        <v>50.143999999999991</v>
      </c>
      <c r="G1322" s="18" t="s">
        <v>4638</v>
      </c>
      <c r="H1322" s="19" t="s">
        <v>27</v>
      </c>
      <c r="I1322" s="59" t="s">
        <v>1815</v>
      </c>
      <c r="J1322" s="19" t="s">
        <v>28</v>
      </c>
      <c r="K1322" s="21" t="s">
        <v>4636</v>
      </c>
      <c r="L1322" s="60">
        <v>5000</v>
      </c>
    </row>
    <row r="1323" spans="1:12" s="55" customFormat="1" ht="18" customHeight="1" x14ac:dyDescent="0.25">
      <c r="A1323" s="14" t="s">
        <v>1433</v>
      </c>
      <c r="B1323" s="58" t="s">
        <v>1812</v>
      </c>
      <c r="C1323" s="56" t="s">
        <v>4639</v>
      </c>
      <c r="D1323" s="96">
        <v>25.06</v>
      </c>
      <c r="E1323" s="95">
        <v>0.06</v>
      </c>
      <c r="F1323" s="137">
        <f t="shared" si="118"/>
        <v>50.143999999999991</v>
      </c>
      <c r="G1323" s="18" t="s">
        <v>4640</v>
      </c>
      <c r="H1323" s="19" t="s">
        <v>31</v>
      </c>
      <c r="I1323" s="61" t="s">
        <v>1815</v>
      </c>
      <c r="J1323" s="19" t="s">
        <v>32</v>
      </c>
      <c r="K1323" s="21" t="s">
        <v>4636</v>
      </c>
      <c r="L1323" s="60">
        <v>5000</v>
      </c>
    </row>
    <row r="1324" spans="1:12" s="55" customFormat="1" ht="18" customHeight="1" x14ac:dyDescent="0.25">
      <c r="A1324" s="14" t="s">
        <v>1433</v>
      </c>
      <c r="B1324" s="58" t="s">
        <v>1812</v>
      </c>
      <c r="C1324" s="56" t="s">
        <v>4641</v>
      </c>
      <c r="D1324" s="96">
        <v>25.06</v>
      </c>
      <c r="E1324" s="95">
        <v>0.06</v>
      </c>
      <c r="F1324" s="137">
        <f t="shared" si="118"/>
        <v>50.143999999999991</v>
      </c>
      <c r="G1324" s="18" t="s">
        <v>4642</v>
      </c>
      <c r="H1324" s="19" t="s">
        <v>36</v>
      </c>
      <c r="I1324" s="62" t="s">
        <v>1815</v>
      </c>
      <c r="J1324" s="19" t="s">
        <v>37</v>
      </c>
      <c r="K1324" s="21" t="s">
        <v>4636</v>
      </c>
      <c r="L1324" s="60">
        <v>5000</v>
      </c>
    </row>
    <row r="1325" spans="1:12" s="55" customFormat="1" ht="18" customHeight="1" x14ac:dyDescent="0.25">
      <c r="A1325" s="14" t="s">
        <v>1433</v>
      </c>
      <c r="B1325" s="58" t="s">
        <v>1812</v>
      </c>
      <c r="C1325" s="56" t="s">
        <v>4643</v>
      </c>
      <c r="D1325" s="96">
        <v>45.06</v>
      </c>
      <c r="E1325" s="95">
        <v>0.06</v>
      </c>
      <c r="F1325" s="137">
        <f>SUM(D1325+E1325)*1.2 + 40</f>
        <v>94.144000000000005</v>
      </c>
      <c r="G1325" s="18" t="s">
        <v>4644</v>
      </c>
      <c r="H1325" s="19" t="s">
        <v>21</v>
      </c>
      <c r="I1325" s="63" t="s">
        <v>1815</v>
      </c>
      <c r="J1325" s="19" t="s">
        <v>23</v>
      </c>
      <c r="K1325" s="21" t="s">
        <v>4645</v>
      </c>
      <c r="L1325" s="60">
        <v>7000</v>
      </c>
    </row>
    <row r="1326" spans="1:12" s="55" customFormat="1" ht="18" customHeight="1" x14ac:dyDescent="0.25">
      <c r="A1326" s="14" t="s">
        <v>1433</v>
      </c>
      <c r="B1326" s="58" t="s">
        <v>1812</v>
      </c>
      <c r="C1326" s="56" t="s">
        <v>4646</v>
      </c>
      <c r="D1326" s="96">
        <v>45.06</v>
      </c>
      <c r="E1326" s="95">
        <v>0.06</v>
      </c>
      <c r="F1326" s="137">
        <f t="shared" ref="F1326:F1329" si="122">SUM(D1326+E1326)*1.2 + 40</f>
        <v>94.144000000000005</v>
      </c>
      <c r="G1326" s="18" t="s">
        <v>4647</v>
      </c>
      <c r="H1326" s="19" t="s">
        <v>27</v>
      </c>
      <c r="I1326" s="59" t="s">
        <v>1815</v>
      </c>
      <c r="J1326" s="19" t="s">
        <v>28</v>
      </c>
      <c r="K1326" s="21" t="s">
        <v>4645</v>
      </c>
      <c r="L1326" s="60">
        <v>7000</v>
      </c>
    </row>
    <row r="1327" spans="1:12" s="55" customFormat="1" ht="18" customHeight="1" x14ac:dyDescent="0.25">
      <c r="A1327" s="14" t="s">
        <v>1433</v>
      </c>
      <c r="B1327" s="58" t="s">
        <v>1812</v>
      </c>
      <c r="C1327" s="56" t="s">
        <v>4648</v>
      </c>
      <c r="D1327" s="96">
        <v>45.06</v>
      </c>
      <c r="E1327" s="95">
        <v>0.06</v>
      </c>
      <c r="F1327" s="137">
        <f t="shared" si="122"/>
        <v>94.144000000000005</v>
      </c>
      <c r="G1327" s="18" t="s">
        <v>4649</v>
      </c>
      <c r="H1327" s="19" t="s">
        <v>31</v>
      </c>
      <c r="I1327" s="61" t="s">
        <v>1815</v>
      </c>
      <c r="J1327" s="19" t="s">
        <v>32</v>
      </c>
      <c r="K1327" s="21" t="s">
        <v>4645</v>
      </c>
      <c r="L1327" s="60">
        <v>7000</v>
      </c>
    </row>
    <row r="1328" spans="1:12" s="55" customFormat="1" ht="18" customHeight="1" x14ac:dyDescent="0.25">
      <c r="A1328" s="14" t="s">
        <v>1433</v>
      </c>
      <c r="B1328" s="58" t="s">
        <v>1812</v>
      </c>
      <c r="C1328" s="56" t="s">
        <v>4650</v>
      </c>
      <c r="D1328" s="96">
        <v>45.06</v>
      </c>
      <c r="E1328" s="95">
        <v>0.06</v>
      </c>
      <c r="F1328" s="137">
        <f t="shared" si="122"/>
        <v>94.144000000000005</v>
      </c>
      <c r="G1328" s="18" t="s">
        <v>4651</v>
      </c>
      <c r="H1328" s="19" t="s">
        <v>36</v>
      </c>
      <c r="I1328" s="62" t="s">
        <v>1815</v>
      </c>
      <c r="J1328" s="19" t="s">
        <v>37</v>
      </c>
      <c r="K1328" s="21" t="s">
        <v>4645</v>
      </c>
      <c r="L1328" s="60">
        <v>7000</v>
      </c>
    </row>
    <row r="1329" spans="1:12" s="55" customFormat="1" ht="18" customHeight="1" x14ac:dyDescent="0.25">
      <c r="A1329" s="14" t="s">
        <v>1433</v>
      </c>
      <c r="B1329" s="66" t="s">
        <v>1812</v>
      </c>
      <c r="C1329" s="56" t="s">
        <v>4652</v>
      </c>
      <c r="D1329" s="96">
        <v>41.46</v>
      </c>
      <c r="E1329" s="95">
        <v>0.06</v>
      </c>
      <c r="F1329" s="137">
        <f t="shared" si="122"/>
        <v>89.824000000000012</v>
      </c>
      <c r="G1329" s="18" t="s">
        <v>4653</v>
      </c>
      <c r="H1329" s="19" t="s">
        <v>21</v>
      </c>
      <c r="I1329" s="63" t="s">
        <v>1815</v>
      </c>
      <c r="J1329" s="19" t="s">
        <v>23</v>
      </c>
      <c r="K1329" s="21" t="s">
        <v>4654</v>
      </c>
      <c r="L1329" s="60">
        <v>23000</v>
      </c>
    </row>
    <row r="1330" spans="1:12" s="55" customFormat="1" ht="18" customHeight="1" x14ac:dyDescent="0.25">
      <c r="A1330" s="14" t="s">
        <v>1433</v>
      </c>
      <c r="B1330" s="66" t="s">
        <v>1812</v>
      </c>
      <c r="C1330" s="56" t="s">
        <v>4655</v>
      </c>
      <c r="D1330" s="96">
        <v>50.46</v>
      </c>
      <c r="E1330" s="95">
        <v>0.06</v>
      </c>
      <c r="F1330" s="137">
        <f>SUM(D1330+E1330)*1.2 + 45</f>
        <v>105.624</v>
      </c>
      <c r="G1330" s="18" t="s">
        <v>4656</v>
      </c>
      <c r="H1330" s="19" t="s">
        <v>27</v>
      </c>
      <c r="I1330" s="59" t="s">
        <v>1815</v>
      </c>
      <c r="J1330" s="19" t="s">
        <v>28</v>
      </c>
      <c r="K1330" s="21" t="s">
        <v>4654</v>
      </c>
      <c r="L1330" s="60">
        <v>20000</v>
      </c>
    </row>
    <row r="1331" spans="1:12" s="55" customFormat="1" ht="18" customHeight="1" x14ac:dyDescent="0.25">
      <c r="A1331" s="14" t="s">
        <v>1433</v>
      </c>
      <c r="B1331" s="66" t="s">
        <v>1812</v>
      </c>
      <c r="C1331" s="56" t="s">
        <v>4657</v>
      </c>
      <c r="D1331" s="96">
        <v>50.46</v>
      </c>
      <c r="E1331" s="95">
        <v>0.06</v>
      </c>
      <c r="F1331" s="137">
        <f t="shared" ref="F1331:F1332" si="123">SUM(D1331+E1331)*1.2 + 45</f>
        <v>105.624</v>
      </c>
      <c r="G1331" s="18" t="s">
        <v>4658</v>
      </c>
      <c r="H1331" s="19" t="s">
        <v>31</v>
      </c>
      <c r="I1331" s="61" t="s">
        <v>1815</v>
      </c>
      <c r="J1331" s="19" t="s">
        <v>32</v>
      </c>
      <c r="K1331" s="21" t="s">
        <v>4654</v>
      </c>
      <c r="L1331" s="60">
        <v>20000</v>
      </c>
    </row>
    <row r="1332" spans="1:12" s="55" customFormat="1" ht="18" customHeight="1" x14ac:dyDescent="0.25">
      <c r="A1332" s="14" t="s">
        <v>1433</v>
      </c>
      <c r="B1332" s="66" t="s">
        <v>1812</v>
      </c>
      <c r="C1332" s="56" t="s">
        <v>4659</v>
      </c>
      <c r="D1332" s="96">
        <v>50.46</v>
      </c>
      <c r="E1332" s="95">
        <v>0.06</v>
      </c>
      <c r="F1332" s="137">
        <f t="shared" si="123"/>
        <v>105.624</v>
      </c>
      <c r="G1332" s="18" t="s">
        <v>4660</v>
      </c>
      <c r="H1332" s="19" t="s">
        <v>36</v>
      </c>
      <c r="I1332" s="62" t="s">
        <v>1815</v>
      </c>
      <c r="J1332" s="19" t="s">
        <v>37</v>
      </c>
      <c r="K1332" s="21" t="s">
        <v>4654</v>
      </c>
      <c r="L1332" s="60">
        <v>20000</v>
      </c>
    </row>
    <row r="1333" spans="1:12" s="55" customFormat="1" ht="18" customHeight="1" x14ac:dyDescent="0.25">
      <c r="A1333" s="14" t="s">
        <v>4661</v>
      </c>
      <c r="B1333" s="58" t="s">
        <v>1812</v>
      </c>
      <c r="C1333" s="56" t="s">
        <v>4662</v>
      </c>
      <c r="D1333" s="96">
        <v>30.84</v>
      </c>
      <c r="E1333" s="95">
        <v>0.06</v>
      </c>
      <c r="F1333" s="137">
        <f>SUM(D1333+E1333)*1.2 + 25</f>
        <v>62.08</v>
      </c>
      <c r="G1333" s="18" t="s">
        <v>4663</v>
      </c>
      <c r="H1333" s="19" t="s">
        <v>21</v>
      </c>
      <c r="I1333" s="63" t="s">
        <v>1815</v>
      </c>
      <c r="J1333" s="19" t="s">
        <v>23</v>
      </c>
      <c r="K1333" s="21" t="s">
        <v>4664</v>
      </c>
      <c r="L1333" s="60">
        <v>13000</v>
      </c>
    </row>
    <row r="1334" spans="1:12" s="55" customFormat="1" ht="18" customHeight="1" x14ac:dyDescent="0.25">
      <c r="A1334" s="14" t="s">
        <v>4661</v>
      </c>
      <c r="B1334" s="58" t="s">
        <v>1812</v>
      </c>
      <c r="C1334" s="56" t="s">
        <v>4665</v>
      </c>
      <c r="D1334" s="96">
        <v>55.86</v>
      </c>
      <c r="E1334" s="95">
        <v>0.06</v>
      </c>
      <c r="F1334" s="137">
        <f>SUM(D1334+E1334)*1.2 + 50</f>
        <v>117.104</v>
      </c>
      <c r="G1334" s="18" t="s">
        <v>4666</v>
      </c>
      <c r="H1334" s="19" t="s">
        <v>27</v>
      </c>
      <c r="I1334" s="59" t="s">
        <v>1815</v>
      </c>
      <c r="J1334" s="19" t="s">
        <v>28</v>
      </c>
      <c r="K1334" s="21" t="s">
        <v>4664</v>
      </c>
      <c r="L1334" s="60">
        <v>10000</v>
      </c>
    </row>
    <row r="1335" spans="1:12" s="55" customFormat="1" ht="18" customHeight="1" x14ac:dyDescent="0.25">
      <c r="A1335" s="14" t="s">
        <v>4661</v>
      </c>
      <c r="B1335" s="58" t="s">
        <v>1812</v>
      </c>
      <c r="C1335" s="56" t="s">
        <v>4667</v>
      </c>
      <c r="D1335" s="96">
        <v>55.86</v>
      </c>
      <c r="E1335" s="95">
        <v>0.06</v>
      </c>
      <c r="F1335" s="137">
        <f t="shared" ref="F1335:F1336" si="124">SUM(D1335+E1335)*1.2 + 50</f>
        <v>117.104</v>
      </c>
      <c r="G1335" s="18" t="s">
        <v>4668</v>
      </c>
      <c r="H1335" s="19" t="s">
        <v>31</v>
      </c>
      <c r="I1335" s="61" t="s">
        <v>1815</v>
      </c>
      <c r="J1335" s="19" t="s">
        <v>32</v>
      </c>
      <c r="K1335" s="21" t="s">
        <v>4664</v>
      </c>
      <c r="L1335" s="60">
        <v>10000</v>
      </c>
    </row>
    <row r="1336" spans="1:12" s="55" customFormat="1" ht="18" customHeight="1" x14ac:dyDescent="0.25">
      <c r="A1336" s="14" t="s">
        <v>4661</v>
      </c>
      <c r="B1336" s="58" t="s">
        <v>1812</v>
      </c>
      <c r="C1336" s="56" t="s">
        <v>4669</v>
      </c>
      <c r="D1336" s="96">
        <v>55.86</v>
      </c>
      <c r="E1336" s="95">
        <v>0.06</v>
      </c>
      <c r="F1336" s="137">
        <f t="shared" si="124"/>
        <v>117.104</v>
      </c>
      <c r="G1336" s="18" t="s">
        <v>4670</v>
      </c>
      <c r="H1336" s="19" t="s">
        <v>36</v>
      </c>
      <c r="I1336" s="62" t="s">
        <v>1815</v>
      </c>
      <c r="J1336" s="19" t="s">
        <v>37</v>
      </c>
      <c r="K1336" s="21" t="s">
        <v>4664</v>
      </c>
      <c r="L1336" s="60">
        <v>10000</v>
      </c>
    </row>
    <row r="1337" spans="1:12" s="55" customFormat="1" ht="18" customHeight="1" x14ac:dyDescent="0.25">
      <c r="A1337" s="14" t="s">
        <v>4661</v>
      </c>
      <c r="B1337" s="58" t="s">
        <v>1812</v>
      </c>
      <c r="C1337" s="56" t="s">
        <v>4671</v>
      </c>
      <c r="D1337" s="96">
        <v>30.209999999999997</v>
      </c>
      <c r="E1337" s="95">
        <v>0.06</v>
      </c>
      <c r="F1337" s="137">
        <f>SUM(D1337+E1337)*1.2 + 25</f>
        <v>61.323999999999991</v>
      </c>
      <c r="G1337" s="18" t="s">
        <v>4672</v>
      </c>
      <c r="H1337" s="19" t="s">
        <v>21</v>
      </c>
      <c r="I1337" s="63" t="s">
        <v>1815</v>
      </c>
      <c r="J1337" s="19" t="s">
        <v>23</v>
      </c>
      <c r="K1337" s="21" t="s">
        <v>4673</v>
      </c>
      <c r="L1337" s="60">
        <v>18000</v>
      </c>
    </row>
    <row r="1338" spans="1:12" s="55" customFormat="1" ht="18" customHeight="1" x14ac:dyDescent="0.25">
      <c r="A1338" s="14" t="s">
        <v>4661</v>
      </c>
      <c r="B1338" s="58" t="s">
        <v>1812</v>
      </c>
      <c r="C1338" s="56" t="s">
        <v>4674</v>
      </c>
      <c r="D1338" s="96">
        <v>30.209999999999997</v>
      </c>
      <c r="E1338" s="95">
        <v>0.06</v>
      </c>
      <c r="F1338" s="137">
        <f t="shared" ref="F1338:F1341" si="125">SUM(D1338+E1338)*1.2 + 25</f>
        <v>61.323999999999991</v>
      </c>
      <c r="G1338" s="18" t="s">
        <v>4675</v>
      </c>
      <c r="H1338" s="19" t="s">
        <v>27</v>
      </c>
      <c r="I1338" s="59" t="s">
        <v>1815</v>
      </c>
      <c r="J1338" s="19" t="s">
        <v>28</v>
      </c>
      <c r="K1338" s="21" t="s">
        <v>4673</v>
      </c>
      <c r="L1338" s="60">
        <v>10000</v>
      </c>
    </row>
    <row r="1339" spans="1:12" s="55" customFormat="1" ht="18" customHeight="1" x14ac:dyDescent="0.25">
      <c r="A1339" s="14" t="s">
        <v>4661</v>
      </c>
      <c r="B1339" s="58" t="s">
        <v>1812</v>
      </c>
      <c r="C1339" s="56" t="s">
        <v>4676</v>
      </c>
      <c r="D1339" s="96">
        <v>30.209999999999997</v>
      </c>
      <c r="E1339" s="95">
        <v>0.06</v>
      </c>
      <c r="F1339" s="137">
        <f t="shared" si="125"/>
        <v>61.323999999999991</v>
      </c>
      <c r="G1339" s="18" t="s">
        <v>4677</v>
      </c>
      <c r="H1339" s="19" t="s">
        <v>31</v>
      </c>
      <c r="I1339" s="61" t="s">
        <v>1815</v>
      </c>
      <c r="J1339" s="19" t="s">
        <v>32</v>
      </c>
      <c r="K1339" s="21" t="s">
        <v>4673</v>
      </c>
      <c r="L1339" s="60">
        <v>10000</v>
      </c>
    </row>
    <row r="1340" spans="1:12" s="55" customFormat="1" ht="18" customHeight="1" x14ac:dyDescent="0.25">
      <c r="A1340" s="14" t="s">
        <v>4661</v>
      </c>
      <c r="B1340" s="58" t="s">
        <v>1812</v>
      </c>
      <c r="C1340" s="56" t="s">
        <v>4678</v>
      </c>
      <c r="D1340" s="96">
        <v>30.209999999999997</v>
      </c>
      <c r="E1340" s="95">
        <v>0.06</v>
      </c>
      <c r="F1340" s="137">
        <f t="shared" si="125"/>
        <v>61.323999999999991</v>
      </c>
      <c r="G1340" s="18" t="s">
        <v>4679</v>
      </c>
      <c r="H1340" s="19" t="s">
        <v>36</v>
      </c>
      <c r="I1340" s="62" t="s">
        <v>1815</v>
      </c>
      <c r="J1340" s="19" t="s">
        <v>37</v>
      </c>
      <c r="K1340" s="21" t="s">
        <v>4673</v>
      </c>
      <c r="L1340" s="60">
        <v>10000</v>
      </c>
    </row>
    <row r="1341" spans="1:12" s="55" customFormat="1" ht="18" customHeight="1" x14ac:dyDescent="0.25">
      <c r="A1341" s="14" t="s">
        <v>4661</v>
      </c>
      <c r="B1341" s="58" t="s">
        <v>1812</v>
      </c>
      <c r="C1341" s="56" t="s">
        <v>4680</v>
      </c>
      <c r="D1341" s="96">
        <v>30.209999999999997</v>
      </c>
      <c r="E1341" s="95">
        <v>0.06</v>
      </c>
      <c r="F1341" s="137">
        <f t="shared" si="125"/>
        <v>61.323999999999991</v>
      </c>
      <c r="G1341" s="18" t="s">
        <v>4681</v>
      </c>
      <c r="H1341" s="19" t="s">
        <v>21</v>
      </c>
      <c r="I1341" s="63" t="s">
        <v>1815</v>
      </c>
      <c r="J1341" s="19" t="s">
        <v>23</v>
      </c>
      <c r="K1341" s="21" t="s">
        <v>4682</v>
      </c>
      <c r="L1341" s="60">
        <v>16000</v>
      </c>
    </row>
    <row r="1342" spans="1:12" s="55" customFormat="1" ht="18" customHeight="1" x14ac:dyDescent="0.25">
      <c r="A1342" s="14" t="s">
        <v>4661</v>
      </c>
      <c r="B1342" s="58" t="s">
        <v>1812</v>
      </c>
      <c r="C1342" s="56" t="s">
        <v>4683</v>
      </c>
      <c r="D1342" s="96">
        <v>34.71</v>
      </c>
      <c r="E1342" s="95">
        <v>0.06</v>
      </c>
      <c r="F1342" s="137">
        <f>SUM(D1342+E1342)*1.2 + 30</f>
        <v>71.724000000000004</v>
      </c>
      <c r="G1342" s="18" t="s">
        <v>4684</v>
      </c>
      <c r="H1342" s="19" t="s">
        <v>21</v>
      </c>
      <c r="I1342" s="63" t="s">
        <v>1815</v>
      </c>
      <c r="J1342" s="19" t="s">
        <v>23</v>
      </c>
      <c r="K1342" s="21" t="s">
        <v>4685</v>
      </c>
      <c r="L1342" s="64" t="s">
        <v>18</v>
      </c>
    </row>
    <row r="1343" spans="1:12" s="55" customFormat="1" ht="18" customHeight="1" x14ac:dyDescent="0.25">
      <c r="A1343" s="14" t="s">
        <v>4661</v>
      </c>
      <c r="B1343" s="58" t="s">
        <v>1812</v>
      </c>
      <c r="C1343" s="56" t="s">
        <v>4686</v>
      </c>
      <c r="D1343" s="96">
        <v>37.410000000000004</v>
      </c>
      <c r="E1343" s="95">
        <v>0.06</v>
      </c>
      <c r="F1343" s="137">
        <f t="shared" ref="F1343:F1345" si="126">SUM(D1343+E1343)*1.2 + 30</f>
        <v>74.963999999999999</v>
      </c>
      <c r="G1343" s="18" t="s">
        <v>4687</v>
      </c>
      <c r="H1343" s="19" t="s">
        <v>27</v>
      </c>
      <c r="I1343" s="59" t="s">
        <v>1815</v>
      </c>
      <c r="J1343" s="19" t="s">
        <v>28</v>
      </c>
      <c r="K1343" s="21" t="s">
        <v>4685</v>
      </c>
      <c r="L1343" s="64" t="s">
        <v>18</v>
      </c>
    </row>
    <row r="1344" spans="1:12" s="55" customFormat="1" ht="18" customHeight="1" x14ac:dyDescent="0.25">
      <c r="A1344" s="14" t="s">
        <v>4661</v>
      </c>
      <c r="B1344" s="58" t="s">
        <v>1812</v>
      </c>
      <c r="C1344" s="56" t="s">
        <v>4688</v>
      </c>
      <c r="D1344" s="96">
        <v>37.410000000000004</v>
      </c>
      <c r="E1344" s="95">
        <v>0.06</v>
      </c>
      <c r="F1344" s="137">
        <f t="shared" si="126"/>
        <v>74.963999999999999</v>
      </c>
      <c r="G1344" s="18" t="s">
        <v>4689</v>
      </c>
      <c r="H1344" s="19" t="s">
        <v>31</v>
      </c>
      <c r="I1344" s="61" t="s">
        <v>1815</v>
      </c>
      <c r="J1344" s="19" t="s">
        <v>32</v>
      </c>
      <c r="K1344" s="21" t="s">
        <v>4685</v>
      </c>
      <c r="L1344" s="64" t="s">
        <v>18</v>
      </c>
    </row>
    <row r="1345" spans="1:12" s="55" customFormat="1" ht="18" customHeight="1" x14ac:dyDescent="0.25">
      <c r="A1345" s="14" t="s">
        <v>4661</v>
      </c>
      <c r="B1345" s="58" t="s">
        <v>1812</v>
      </c>
      <c r="C1345" s="56" t="s">
        <v>4690</v>
      </c>
      <c r="D1345" s="96">
        <v>37.410000000000004</v>
      </c>
      <c r="E1345" s="95">
        <v>0.06</v>
      </c>
      <c r="F1345" s="137">
        <f t="shared" si="126"/>
        <v>74.963999999999999</v>
      </c>
      <c r="G1345" s="18" t="s">
        <v>4691</v>
      </c>
      <c r="H1345" s="19" t="s">
        <v>36</v>
      </c>
      <c r="I1345" s="62" t="s">
        <v>1815</v>
      </c>
      <c r="J1345" s="19" t="s">
        <v>37</v>
      </c>
      <c r="K1345" s="21" t="s">
        <v>4685</v>
      </c>
      <c r="L1345" s="64" t="s">
        <v>18</v>
      </c>
    </row>
    <row r="1346" spans="1:12" s="55" customFormat="1" ht="18" customHeight="1" x14ac:dyDescent="0.25">
      <c r="A1346" s="14" t="s">
        <v>4661</v>
      </c>
      <c r="B1346" s="58" t="s">
        <v>1812</v>
      </c>
      <c r="C1346" s="56" t="s">
        <v>4692</v>
      </c>
      <c r="D1346" s="96">
        <v>40.200000000000003</v>
      </c>
      <c r="E1346" s="95">
        <v>0.06</v>
      </c>
      <c r="F1346" s="137">
        <f>SUM(D1346+E1346)*1.2 + 35</f>
        <v>83.312000000000012</v>
      </c>
      <c r="G1346" s="18" t="s">
        <v>4693</v>
      </c>
      <c r="H1346" s="19" t="s">
        <v>21</v>
      </c>
      <c r="I1346" s="63" t="s">
        <v>1815</v>
      </c>
      <c r="J1346" s="19" t="s">
        <v>23</v>
      </c>
      <c r="K1346" s="21" t="s">
        <v>4694</v>
      </c>
      <c r="L1346" s="64" t="s">
        <v>18</v>
      </c>
    </row>
    <row r="1347" spans="1:12" s="55" customFormat="1" ht="18" customHeight="1" x14ac:dyDescent="0.25">
      <c r="A1347" s="14" t="s">
        <v>4661</v>
      </c>
      <c r="B1347" s="58" t="s">
        <v>1812</v>
      </c>
      <c r="C1347" s="56" t="s">
        <v>4695</v>
      </c>
      <c r="D1347" s="96">
        <v>40.200000000000003</v>
      </c>
      <c r="E1347" s="95">
        <v>0.06</v>
      </c>
      <c r="F1347" s="137">
        <f t="shared" ref="F1347:F1349" si="127">SUM(D1347+E1347)*1.2 + 35</f>
        <v>83.312000000000012</v>
      </c>
      <c r="G1347" s="18" t="s">
        <v>4696</v>
      </c>
      <c r="H1347" s="19" t="s">
        <v>27</v>
      </c>
      <c r="I1347" s="59" t="s">
        <v>1815</v>
      </c>
      <c r="J1347" s="19" t="s">
        <v>28</v>
      </c>
      <c r="K1347" s="21" t="s">
        <v>4694</v>
      </c>
      <c r="L1347" s="64" t="s">
        <v>18</v>
      </c>
    </row>
    <row r="1348" spans="1:12" s="55" customFormat="1" ht="18" customHeight="1" x14ac:dyDescent="0.25">
      <c r="A1348" s="14" t="s">
        <v>4661</v>
      </c>
      <c r="B1348" s="58" t="s">
        <v>1812</v>
      </c>
      <c r="C1348" s="56" t="s">
        <v>4697</v>
      </c>
      <c r="D1348" s="96">
        <v>40.200000000000003</v>
      </c>
      <c r="E1348" s="95">
        <v>0.06</v>
      </c>
      <c r="F1348" s="137">
        <f t="shared" si="127"/>
        <v>83.312000000000012</v>
      </c>
      <c r="G1348" s="18" t="s">
        <v>4698</v>
      </c>
      <c r="H1348" s="19" t="s">
        <v>31</v>
      </c>
      <c r="I1348" s="61" t="s">
        <v>1815</v>
      </c>
      <c r="J1348" s="19" t="s">
        <v>32</v>
      </c>
      <c r="K1348" s="21" t="s">
        <v>4694</v>
      </c>
      <c r="L1348" s="64" t="s">
        <v>18</v>
      </c>
    </row>
    <row r="1349" spans="1:12" s="55" customFormat="1" ht="18" customHeight="1" x14ac:dyDescent="0.25">
      <c r="A1349" s="14" t="s">
        <v>4661</v>
      </c>
      <c r="B1349" s="58" t="s">
        <v>1812</v>
      </c>
      <c r="C1349" s="56" t="s">
        <v>4699</v>
      </c>
      <c r="D1349" s="96">
        <v>40.200000000000003</v>
      </c>
      <c r="E1349" s="95">
        <v>0.06</v>
      </c>
      <c r="F1349" s="137">
        <f t="shared" si="127"/>
        <v>83.312000000000012</v>
      </c>
      <c r="G1349" s="18" t="s">
        <v>4700</v>
      </c>
      <c r="H1349" s="19" t="s">
        <v>36</v>
      </c>
      <c r="I1349" s="62" t="s">
        <v>1815</v>
      </c>
      <c r="J1349" s="19" t="s">
        <v>37</v>
      </c>
      <c r="K1349" s="21" t="s">
        <v>4694</v>
      </c>
      <c r="L1349" s="64" t="s">
        <v>18</v>
      </c>
    </row>
    <row r="1350" spans="1:12" s="55" customFormat="1" ht="18" customHeight="1" x14ac:dyDescent="0.25">
      <c r="A1350" s="14" t="s">
        <v>4661</v>
      </c>
      <c r="B1350" s="58" t="s">
        <v>1812</v>
      </c>
      <c r="C1350" s="56" t="s">
        <v>4701</v>
      </c>
      <c r="D1350" s="96">
        <v>33.270000000000003</v>
      </c>
      <c r="E1350" s="95">
        <v>0.06</v>
      </c>
      <c r="F1350" s="137">
        <f>SUM(D1350+E1350)*1.2 + 30</f>
        <v>69.996000000000009</v>
      </c>
      <c r="G1350" s="18" t="s">
        <v>4702</v>
      </c>
      <c r="H1350" s="19" t="s">
        <v>21</v>
      </c>
      <c r="I1350" s="63" t="s">
        <v>1815</v>
      </c>
      <c r="J1350" s="19" t="s">
        <v>23</v>
      </c>
      <c r="K1350" s="21" t="s">
        <v>4703</v>
      </c>
      <c r="L1350" s="60">
        <v>24000</v>
      </c>
    </row>
    <row r="1351" spans="1:12" s="55" customFormat="1" ht="18" customHeight="1" x14ac:dyDescent="0.25">
      <c r="A1351" s="14" t="s">
        <v>4661</v>
      </c>
      <c r="B1351" s="58" t="s">
        <v>1812</v>
      </c>
      <c r="C1351" s="56" t="s">
        <v>4704</v>
      </c>
      <c r="D1351" s="96">
        <v>38.760000000000005</v>
      </c>
      <c r="E1351" s="95">
        <v>0.06</v>
      </c>
      <c r="F1351" s="137">
        <f t="shared" ref="F1351:F1353" si="128">SUM(D1351+E1351)*1.2 + 30</f>
        <v>76.584000000000003</v>
      </c>
      <c r="G1351" s="18" t="s">
        <v>4705</v>
      </c>
      <c r="H1351" s="19" t="s">
        <v>27</v>
      </c>
      <c r="I1351" s="59" t="s">
        <v>1815</v>
      </c>
      <c r="J1351" s="19" t="s">
        <v>28</v>
      </c>
      <c r="K1351" s="21" t="s">
        <v>4703</v>
      </c>
      <c r="L1351" s="60">
        <v>15000</v>
      </c>
    </row>
    <row r="1352" spans="1:12" s="55" customFormat="1" ht="18" customHeight="1" x14ac:dyDescent="0.25">
      <c r="A1352" s="14" t="s">
        <v>4661</v>
      </c>
      <c r="B1352" s="58" t="s">
        <v>1812</v>
      </c>
      <c r="C1352" s="56" t="s">
        <v>4706</v>
      </c>
      <c r="D1352" s="96">
        <v>38.760000000000005</v>
      </c>
      <c r="E1352" s="95">
        <v>0.06</v>
      </c>
      <c r="F1352" s="137">
        <f t="shared" si="128"/>
        <v>76.584000000000003</v>
      </c>
      <c r="G1352" s="18" t="s">
        <v>4707</v>
      </c>
      <c r="H1352" s="19" t="s">
        <v>31</v>
      </c>
      <c r="I1352" s="61" t="s">
        <v>1815</v>
      </c>
      <c r="J1352" s="19" t="s">
        <v>32</v>
      </c>
      <c r="K1352" s="21" t="s">
        <v>4703</v>
      </c>
      <c r="L1352" s="60">
        <v>15000</v>
      </c>
    </row>
    <row r="1353" spans="1:12" s="55" customFormat="1" ht="18" customHeight="1" x14ac:dyDescent="0.25">
      <c r="A1353" s="14" t="s">
        <v>4661</v>
      </c>
      <c r="B1353" s="58" t="s">
        <v>1812</v>
      </c>
      <c r="C1353" s="56" t="s">
        <v>4708</v>
      </c>
      <c r="D1353" s="96">
        <v>38.760000000000005</v>
      </c>
      <c r="E1353" s="95">
        <v>0.06</v>
      </c>
      <c r="F1353" s="137">
        <f t="shared" si="128"/>
        <v>76.584000000000003</v>
      </c>
      <c r="G1353" s="18" t="s">
        <v>4709</v>
      </c>
      <c r="H1353" s="19" t="s">
        <v>36</v>
      </c>
      <c r="I1353" s="62" t="s">
        <v>1815</v>
      </c>
      <c r="J1353" s="19" t="s">
        <v>37</v>
      </c>
      <c r="K1353" s="21" t="s">
        <v>4703</v>
      </c>
      <c r="L1353" s="60">
        <v>15000</v>
      </c>
    </row>
    <row r="1354" spans="1:12" s="55" customFormat="1" ht="18" customHeight="1" x14ac:dyDescent="0.25">
      <c r="A1354" s="14" t="s">
        <v>4661</v>
      </c>
      <c r="B1354" s="58" t="s">
        <v>1812</v>
      </c>
      <c r="C1354" s="56" t="s">
        <v>4710</v>
      </c>
      <c r="D1354" s="96">
        <v>26.97</v>
      </c>
      <c r="E1354" s="95">
        <v>0.06</v>
      </c>
      <c r="F1354" s="137">
        <f>SUM(D1354+E1354)*1.2 + 22</f>
        <v>54.435999999999993</v>
      </c>
      <c r="G1354" s="18" t="s">
        <v>4711</v>
      </c>
      <c r="H1354" s="19" t="s">
        <v>21</v>
      </c>
      <c r="I1354" s="63" t="s">
        <v>1815</v>
      </c>
      <c r="J1354" s="19" t="s">
        <v>23</v>
      </c>
      <c r="K1354" s="21" t="s">
        <v>4712</v>
      </c>
      <c r="L1354" s="60">
        <v>25000</v>
      </c>
    </row>
    <row r="1355" spans="1:12" s="55" customFormat="1" ht="18" customHeight="1" x14ac:dyDescent="0.25">
      <c r="A1355" s="14" t="s">
        <v>4713</v>
      </c>
      <c r="B1355" s="58" t="s">
        <v>1819</v>
      </c>
      <c r="C1355" s="56" t="s">
        <v>4714</v>
      </c>
      <c r="D1355" s="96">
        <v>23.009999999999998</v>
      </c>
      <c r="E1355" s="95">
        <v>0.06</v>
      </c>
      <c r="F1355" s="137">
        <f t="shared" ref="F1355:F1411" si="129">SUM(D1355+E1355)*1.2 + 20</f>
        <v>47.683999999999997</v>
      </c>
      <c r="G1355" s="18" t="s">
        <v>4715</v>
      </c>
      <c r="H1355" s="19" t="s">
        <v>21</v>
      </c>
      <c r="I1355" s="63" t="s">
        <v>1815</v>
      </c>
      <c r="J1355" s="19" t="s">
        <v>23</v>
      </c>
      <c r="K1355" s="21" t="s">
        <v>4716</v>
      </c>
      <c r="L1355" s="60">
        <v>20000</v>
      </c>
    </row>
    <row r="1356" spans="1:12" s="55" customFormat="1" ht="18" customHeight="1" x14ac:dyDescent="0.25">
      <c r="A1356" s="14" t="s">
        <v>4713</v>
      </c>
      <c r="B1356" s="58" t="s">
        <v>1812</v>
      </c>
      <c r="C1356" s="56" t="s">
        <v>4717</v>
      </c>
      <c r="D1356" s="96">
        <v>13.56</v>
      </c>
      <c r="E1356" s="95">
        <v>0.06</v>
      </c>
      <c r="F1356" s="137">
        <f t="shared" si="129"/>
        <v>36.344000000000001</v>
      </c>
      <c r="G1356" s="18" t="s">
        <v>4718</v>
      </c>
      <c r="H1356" s="19" t="s">
        <v>21</v>
      </c>
      <c r="I1356" s="63" t="s">
        <v>1815</v>
      </c>
      <c r="J1356" s="19" t="s">
        <v>23</v>
      </c>
      <c r="K1356" s="21" t="s">
        <v>4719</v>
      </c>
      <c r="L1356" s="60">
        <v>5000</v>
      </c>
    </row>
    <row r="1357" spans="1:12" s="55" customFormat="1" ht="18" customHeight="1" x14ac:dyDescent="0.25">
      <c r="A1357" s="14" t="s">
        <v>4713</v>
      </c>
      <c r="B1357" s="58" t="s">
        <v>1812</v>
      </c>
      <c r="C1357" s="56" t="s">
        <v>4720</v>
      </c>
      <c r="D1357" s="96">
        <v>36.6</v>
      </c>
      <c r="E1357" s="95">
        <v>0.06</v>
      </c>
      <c r="F1357" s="137">
        <f>SUM(D1357+E1357)*1.2 + 35</f>
        <v>78.992000000000004</v>
      </c>
      <c r="G1357" s="18" t="s">
        <v>4721</v>
      </c>
      <c r="H1357" s="19" t="s">
        <v>21</v>
      </c>
      <c r="I1357" s="63" t="s">
        <v>1815</v>
      </c>
      <c r="J1357" s="19" t="s">
        <v>23</v>
      </c>
      <c r="K1357" s="21" t="s">
        <v>4722</v>
      </c>
      <c r="L1357" s="60">
        <v>16000</v>
      </c>
    </row>
    <row r="1358" spans="1:12" s="55" customFormat="1" ht="18" customHeight="1" x14ac:dyDescent="0.25">
      <c r="A1358" s="14" t="s">
        <v>4713</v>
      </c>
      <c r="B1358" s="58" t="s">
        <v>1812</v>
      </c>
      <c r="C1358" s="56" t="s">
        <v>4723</v>
      </c>
      <c r="D1358" s="96">
        <v>19.41</v>
      </c>
      <c r="E1358" s="95">
        <v>0.06</v>
      </c>
      <c r="F1358" s="137">
        <f t="shared" si="129"/>
        <v>43.363999999999997</v>
      </c>
      <c r="G1358" s="18" t="s">
        <v>4724</v>
      </c>
      <c r="H1358" s="19" t="s">
        <v>21</v>
      </c>
      <c r="I1358" s="63" t="s">
        <v>1815</v>
      </c>
      <c r="J1358" s="19" t="s">
        <v>23</v>
      </c>
      <c r="K1358" s="21" t="s">
        <v>4725</v>
      </c>
      <c r="L1358" s="60">
        <v>6000</v>
      </c>
    </row>
    <row r="1359" spans="1:12" s="55" customFormat="1" ht="18" customHeight="1" x14ac:dyDescent="0.25">
      <c r="A1359" s="14" t="s">
        <v>4726</v>
      </c>
      <c r="B1359" s="58" t="s">
        <v>1812</v>
      </c>
      <c r="C1359" s="56" t="s">
        <v>4727</v>
      </c>
      <c r="D1359" s="96">
        <v>14.56</v>
      </c>
      <c r="E1359" s="95">
        <v>0.06</v>
      </c>
      <c r="F1359" s="137">
        <f t="shared" si="129"/>
        <v>37.543999999999997</v>
      </c>
      <c r="G1359" s="18" t="s">
        <v>4728</v>
      </c>
      <c r="H1359" s="19" t="s">
        <v>21</v>
      </c>
      <c r="I1359" s="63" t="s">
        <v>1815</v>
      </c>
      <c r="J1359" s="19" t="s">
        <v>23</v>
      </c>
      <c r="K1359" s="21" t="s">
        <v>4729</v>
      </c>
      <c r="L1359" s="60">
        <v>5000</v>
      </c>
    </row>
    <row r="1360" spans="1:12" s="55" customFormat="1" ht="18" customHeight="1" x14ac:dyDescent="0.25">
      <c r="A1360" s="14" t="s">
        <v>4726</v>
      </c>
      <c r="B1360" s="58" t="s">
        <v>1812</v>
      </c>
      <c r="C1360" s="56" t="s">
        <v>4730</v>
      </c>
      <c r="D1360" s="96">
        <v>28.56</v>
      </c>
      <c r="E1360" s="95">
        <v>0.06</v>
      </c>
      <c r="F1360" s="137">
        <f>SUM(D1360+E1360)*1.2 + 25</f>
        <v>59.343999999999994</v>
      </c>
      <c r="G1360" s="18" t="s">
        <v>4731</v>
      </c>
      <c r="H1360" s="19" t="s">
        <v>21</v>
      </c>
      <c r="I1360" s="63" t="s">
        <v>1815</v>
      </c>
      <c r="J1360" s="19" t="s">
        <v>23</v>
      </c>
      <c r="K1360" s="21" t="s">
        <v>4732</v>
      </c>
      <c r="L1360" s="60">
        <v>3000</v>
      </c>
    </row>
    <row r="1361" spans="1:12" s="55" customFormat="1" ht="18" customHeight="1" x14ac:dyDescent="0.25">
      <c r="A1361" s="14" t="s">
        <v>4726</v>
      </c>
      <c r="B1361" s="58" t="s">
        <v>1812</v>
      </c>
      <c r="C1361" s="56" t="s">
        <v>4733</v>
      </c>
      <c r="D1361" s="96">
        <v>21.66</v>
      </c>
      <c r="E1361" s="95">
        <v>0.06</v>
      </c>
      <c r="F1361" s="137">
        <f t="shared" si="129"/>
        <v>46.063999999999993</v>
      </c>
      <c r="G1361" s="18" t="s">
        <v>4734</v>
      </c>
      <c r="H1361" s="19" t="s">
        <v>21</v>
      </c>
      <c r="I1361" s="63" t="s">
        <v>1815</v>
      </c>
      <c r="J1361" s="19" t="s">
        <v>23</v>
      </c>
      <c r="K1361" s="21" t="s">
        <v>4735</v>
      </c>
      <c r="L1361" s="60">
        <v>4000</v>
      </c>
    </row>
    <row r="1362" spans="1:12" s="55" customFormat="1" ht="18" customHeight="1" x14ac:dyDescent="0.25">
      <c r="A1362" s="14" t="s">
        <v>4726</v>
      </c>
      <c r="B1362" s="58" t="s">
        <v>1812</v>
      </c>
      <c r="C1362" s="56" t="s">
        <v>4736</v>
      </c>
      <c r="D1362" s="96">
        <v>10.860000000000001</v>
      </c>
      <c r="E1362" s="95">
        <v>0.06</v>
      </c>
      <c r="F1362" s="137">
        <f t="shared" si="129"/>
        <v>33.103999999999999</v>
      </c>
      <c r="G1362" s="18" t="s">
        <v>4737</v>
      </c>
      <c r="H1362" s="19" t="s">
        <v>21</v>
      </c>
      <c r="I1362" s="63" t="s">
        <v>1815</v>
      </c>
      <c r="J1362" s="19" t="s">
        <v>23</v>
      </c>
      <c r="K1362" s="21" t="s">
        <v>4738</v>
      </c>
      <c r="L1362" s="60">
        <v>3000</v>
      </c>
    </row>
    <row r="1363" spans="1:12" s="55" customFormat="1" ht="18" customHeight="1" x14ac:dyDescent="0.25">
      <c r="A1363" s="14" t="s">
        <v>4726</v>
      </c>
      <c r="B1363" s="58" t="s">
        <v>1812</v>
      </c>
      <c r="C1363" s="56" t="s">
        <v>4739</v>
      </c>
      <c r="D1363" s="96">
        <v>22.49</v>
      </c>
      <c r="E1363" s="95">
        <v>0.06</v>
      </c>
      <c r="F1363" s="137">
        <f t="shared" si="129"/>
        <v>47.059999999999995</v>
      </c>
      <c r="G1363" s="18" t="s">
        <v>4740</v>
      </c>
      <c r="H1363" s="19" t="s">
        <v>21</v>
      </c>
      <c r="I1363" s="63" t="s">
        <v>1815</v>
      </c>
      <c r="J1363" s="19" t="s">
        <v>23</v>
      </c>
      <c r="K1363" s="21" t="s">
        <v>4741</v>
      </c>
      <c r="L1363" s="60">
        <v>5000</v>
      </c>
    </row>
    <row r="1364" spans="1:12" s="55" customFormat="1" ht="18" customHeight="1" x14ac:dyDescent="0.25">
      <c r="A1364" s="14" t="s">
        <v>4726</v>
      </c>
      <c r="B1364" s="58" t="s">
        <v>1812</v>
      </c>
      <c r="C1364" s="56" t="s">
        <v>4742</v>
      </c>
      <c r="D1364" s="96">
        <v>15.06</v>
      </c>
      <c r="E1364" s="95">
        <v>0.06</v>
      </c>
      <c r="F1364" s="137">
        <f t="shared" si="129"/>
        <v>38.144000000000005</v>
      </c>
      <c r="G1364" s="18" t="s">
        <v>4743</v>
      </c>
      <c r="H1364" s="19" t="s">
        <v>21</v>
      </c>
      <c r="I1364" s="63" t="s">
        <v>1815</v>
      </c>
      <c r="J1364" s="19" t="s">
        <v>23</v>
      </c>
      <c r="K1364" s="21" t="s">
        <v>4744</v>
      </c>
      <c r="L1364" s="60">
        <v>3000</v>
      </c>
    </row>
    <row r="1365" spans="1:12" s="55" customFormat="1" ht="18" customHeight="1" x14ac:dyDescent="0.25">
      <c r="A1365" s="14" t="s">
        <v>4726</v>
      </c>
      <c r="B1365" s="58" t="s">
        <v>1812</v>
      </c>
      <c r="C1365" s="56" t="s">
        <v>4745</v>
      </c>
      <c r="D1365" s="96">
        <v>14.370000000000001</v>
      </c>
      <c r="E1365" s="95">
        <v>0.06</v>
      </c>
      <c r="F1365" s="137">
        <f t="shared" si="129"/>
        <v>37.316000000000003</v>
      </c>
      <c r="G1365" s="18" t="s">
        <v>4746</v>
      </c>
      <c r="H1365" s="19" t="s">
        <v>21</v>
      </c>
      <c r="I1365" s="63" t="s">
        <v>1815</v>
      </c>
      <c r="J1365" s="19" t="s">
        <v>23</v>
      </c>
      <c r="K1365" s="21" t="s">
        <v>4747</v>
      </c>
      <c r="L1365" s="60">
        <v>4100</v>
      </c>
    </row>
    <row r="1366" spans="1:12" s="55" customFormat="1" ht="18" customHeight="1" x14ac:dyDescent="0.25">
      <c r="A1366" s="14" t="s">
        <v>4726</v>
      </c>
      <c r="B1366" s="58" t="s">
        <v>1812</v>
      </c>
      <c r="C1366" s="56" t="s">
        <v>4748</v>
      </c>
      <c r="D1366" s="96">
        <v>17.07</v>
      </c>
      <c r="E1366" s="95">
        <v>0.06</v>
      </c>
      <c r="F1366" s="137">
        <f t="shared" si="129"/>
        <v>40.555999999999997</v>
      </c>
      <c r="G1366" s="18" t="s">
        <v>4749</v>
      </c>
      <c r="H1366" s="19" t="s">
        <v>21</v>
      </c>
      <c r="I1366" s="63" t="s">
        <v>1815</v>
      </c>
      <c r="J1366" s="19" t="s">
        <v>23</v>
      </c>
      <c r="K1366" s="21" t="s">
        <v>4750</v>
      </c>
      <c r="L1366" s="60">
        <v>5000</v>
      </c>
    </row>
    <row r="1367" spans="1:12" s="55" customFormat="1" ht="18" customHeight="1" x14ac:dyDescent="0.25">
      <c r="A1367" s="14" t="s">
        <v>4726</v>
      </c>
      <c r="B1367" s="58" t="s">
        <v>1812</v>
      </c>
      <c r="C1367" s="56" t="s">
        <v>4751</v>
      </c>
      <c r="D1367" s="96">
        <v>31.47</v>
      </c>
      <c r="E1367" s="95">
        <v>0.06</v>
      </c>
      <c r="F1367" s="137">
        <f t="shared" si="129"/>
        <v>57.835999999999999</v>
      </c>
      <c r="G1367" s="18" t="s">
        <v>4752</v>
      </c>
      <c r="H1367" s="19" t="s">
        <v>21</v>
      </c>
      <c r="I1367" s="63" t="s">
        <v>1815</v>
      </c>
      <c r="J1367" s="19" t="s">
        <v>23</v>
      </c>
      <c r="K1367" s="21" t="s">
        <v>4753</v>
      </c>
      <c r="L1367" s="60">
        <v>3000</v>
      </c>
    </row>
    <row r="1368" spans="1:12" s="55" customFormat="1" ht="18" customHeight="1" x14ac:dyDescent="0.25">
      <c r="A1368" s="14" t="s">
        <v>4726</v>
      </c>
      <c r="B1368" s="58" t="s">
        <v>1812</v>
      </c>
      <c r="C1368" s="56" t="s">
        <v>4754</v>
      </c>
      <c r="D1368" s="96">
        <v>29.72</v>
      </c>
      <c r="E1368" s="95">
        <v>0.06</v>
      </c>
      <c r="F1368" s="137">
        <f>SUM(D1368+E1368)*1.2 + 25</f>
        <v>60.735999999999997</v>
      </c>
      <c r="G1368" s="18" t="s">
        <v>4755</v>
      </c>
      <c r="H1368" s="19" t="s">
        <v>21</v>
      </c>
      <c r="I1368" s="63" t="s">
        <v>1815</v>
      </c>
      <c r="J1368" s="19" t="s">
        <v>23</v>
      </c>
      <c r="K1368" s="21" t="s">
        <v>4756</v>
      </c>
      <c r="L1368" s="60">
        <v>8000</v>
      </c>
    </row>
    <row r="1369" spans="1:12" s="55" customFormat="1" ht="18" customHeight="1" x14ac:dyDescent="0.25">
      <c r="A1369" s="14" t="s">
        <v>4726</v>
      </c>
      <c r="B1369" s="58" t="s">
        <v>1812</v>
      </c>
      <c r="C1369" s="56" t="s">
        <v>4757</v>
      </c>
      <c r="D1369" s="96">
        <v>13.96</v>
      </c>
      <c r="E1369" s="95">
        <v>0.06</v>
      </c>
      <c r="F1369" s="137">
        <f t="shared" si="129"/>
        <v>36.823999999999998</v>
      </c>
      <c r="G1369" s="18" t="s">
        <v>4758</v>
      </c>
      <c r="H1369" s="19" t="s">
        <v>21</v>
      </c>
      <c r="I1369" s="63" t="s">
        <v>1815</v>
      </c>
      <c r="J1369" s="19" t="s">
        <v>23</v>
      </c>
      <c r="K1369" s="21" t="s">
        <v>4759</v>
      </c>
      <c r="L1369" s="60">
        <v>11000</v>
      </c>
    </row>
    <row r="1370" spans="1:12" s="55" customFormat="1" ht="18" customHeight="1" x14ac:dyDescent="0.25">
      <c r="A1370" s="14" t="s">
        <v>4726</v>
      </c>
      <c r="B1370" s="58" t="s">
        <v>1812</v>
      </c>
      <c r="C1370" s="56" t="s">
        <v>4760</v>
      </c>
      <c r="D1370" s="96">
        <v>17.52</v>
      </c>
      <c r="E1370" s="95">
        <v>0.06</v>
      </c>
      <c r="F1370" s="137">
        <f t="shared" si="129"/>
        <v>41.095999999999997</v>
      </c>
      <c r="G1370" s="18" t="s">
        <v>4761</v>
      </c>
      <c r="H1370" s="19" t="s">
        <v>21</v>
      </c>
      <c r="I1370" s="63" t="s">
        <v>1815</v>
      </c>
      <c r="J1370" s="19" t="s">
        <v>23</v>
      </c>
      <c r="K1370" s="21" t="s">
        <v>4762</v>
      </c>
      <c r="L1370" s="60">
        <v>5000</v>
      </c>
    </row>
    <row r="1371" spans="1:12" s="55" customFormat="1" ht="18" customHeight="1" x14ac:dyDescent="0.25">
      <c r="A1371" s="14" t="s">
        <v>4726</v>
      </c>
      <c r="B1371" s="58" t="s">
        <v>1812</v>
      </c>
      <c r="C1371" s="56" t="s">
        <v>4763</v>
      </c>
      <c r="D1371" s="96">
        <v>16.959999999999997</v>
      </c>
      <c r="E1371" s="95">
        <v>0.06</v>
      </c>
      <c r="F1371" s="137">
        <f t="shared" si="129"/>
        <v>40.423999999999992</v>
      </c>
      <c r="G1371" s="18" t="s">
        <v>4761</v>
      </c>
      <c r="H1371" s="19" t="s">
        <v>21</v>
      </c>
      <c r="I1371" s="63" t="s">
        <v>1815</v>
      </c>
      <c r="J1371" s="19" t="s">
        <v>23</v>
      </c>
      <c r="K1371" s="21" t="s">
        <v>4764</v>
      </c>
      <c r="L1371" s="60">
        <v>11000</v>
      </c>
    </row>
    <row r="1372" spans="1:12" s="55" customFormat="1" ht="18" customHeight="1" x14ac:dyDescent="0.25">
      <c r="A1372" s="14" t="s">
        <v>4726</v>
      </c>
      <c r="B1372" s="58" t="s">
        <v>1812</v>
      </c>
      <c r="C1372" s="56" t="s">
        <v>4765</v>
      </c>
      <c r="D1372" s="96">
        <v>40.92</v>
      </c>
      <c r="E1372" s="95">
        <v>0.06</v>
      </c>
      <c r="F1372" s="137">
        <f>SUM(D1372+E1372)*1.2 + 35</f>
        <v>84.176000000000002</v>
      </c>
      <c r="G1372" s="18" t="s">
        <v>4766</v>
      </c>
      <c r="H1372" s="19" t="s">
        <v>21</v>
      </c>
      <c r="I1372" s="63" t="s">
        <v>1815</v>
      </c>
      <c r="J1372" s="19" t="s">
        <v>23</v>
      </c>
      <c r="K1372" s="21" t="s">
        <v>4767</v>
      </c>
      <c r="L1372" s="60">
        <v>8500</v>
      </c>
    </row>
    <row r="1373" spans="1:12" s="55" customFormat="1" ht="18" customHeight="1" x14ac:dyDescent="0.25">
      <c r="A1373" s="14" t="s">
        <v>4726</v>
      </c>
      <c r="B1373" s="58" t="s">
        <v>1812</v>
      </c>
      <c r="C1373" s="56" t="s">
        <v>4768</v>
      </c>
      <c r="D1373" s="96">
        <v>19.059999999999999</v>
      </c>
      <c r="E1373" s="95">
        <v>0.06</v>
      </c>
      <c r="F1373" s="137">
        <f t="shared" si="129"/>
        <v>42.943999999999996</v>
      </c>
      <c r="G1373" s="18" t="s">
        <v>4769</v>
      </c>
      <c r="H1373" s="19" t="s">
        <v>21</v>
      </c>
      <c r="I1373" s="63" t="s">
        <v>1815</v>
      </c>
      <c r="J1373" s="19" t="s">
        <v>23</v>
      </c>
      <c r="K1373" s="21" t="s">
        <v>4770</v>
      </c>
      <c r="L1373" s="60">
        <v>10000</v>
      </c>
    </row>
    <row r="1374" spans="1:12" s="55" customFormat="1" ht="18" customHeight="1" x14ac:dyDescent="0.25">
      <c r="A1374" s="14" t="s">
        <v>4726</v>
      </c>
      <c r="B1374" s="58" t="s">
        <v>1812</v>
      </c>
      <c r="C1374" s="56" t="s">
        <v>4771</v>
      </c>
      <c r="D1374" s="96">
        <v>19.559999999999999</v>
      </c>
      <c r="E1374" s="95">
        <v>0.06</v>
      </c>
      <c r="F1374" s="137">
        <f t="shared" si="129"/>
        <v>43.543999999999997</v>
      </c>
      <c r="G1374" s="18" t="s">
        <v>4772</v>
      </c>
      <c r="H1374" s="19" t="s">
        <v>21</v>
      </c>
      <c r="I1374" s="63" t="s">
        <v>1815</v>
      </c>
      <c r="J1374" s="19" t="s">
        <v>23</v>
      </c>
      <c r="K1374" s="21" t="s">
        <v>4773</v>
      </c>
      <c r="L1374" s="60">
        <v>11000</v>
      </c>
    </row>
    <row r="1375" spans="1:12" s="55" customFormat="1" ht="18" customHeight="1" x14ac:dyDescent="0.25">
      <c r="A1375" s="14" t="s">
        <v>4726</v>
      </c>
      <c r="B1375" s="58" t="s">
        <v>1812</v>
      </c>
      <c r="C1375" s="56" t="s">
        <v>4774</v>
      </c>
      <c r="D1375" s="96">
        <v>30.06</v>
      </c>
      <c r="E1375" s="95">
        <v>0.06</v>
      </c>
      <c r="F1375" s="137">
        <f>SUM(D1375+E1375)*1.2 + 25</f>
        <v>61.143999999999998</v>
      </c>
      <c r="G1375" s="18" t="s">
        <v>4775</v>
      </c>
      <c r="H1375" s="19" t="s">
        <v>21</v>
      </c>
      <c r="I1375" s="63" t="s">
        <v>1815</v>
      </c>
      <c r="J1375" s="19" t="s">
        <v>23</v>
      </c>
      <c r="K1375" s="21" t="s">
        <v>4776</v>
      </c>
      <c r="L1375" s="60">
        <v>14000</v>
      </c>
    </row>
    <row r="1376" spans="1:12" s="55" customFormat="1" ht="18" customHeight="1" x14ac:dyDescent="0.25">
      <c r="A1376" s="14" t="s">
        <v>4726</v>
      </c>
      <c r="B1376" s="58" t="s">
        <v>1812</v>
      </c>
      <c r="C1376" s="56" t="s">
        <v>4777</v>
      </c>
      <c r="D1376" s="96">
        <v>22.06</v>
      </c>
      <c r="E1376" s="95">
        <v>0.06</v>
      </c>
      <c r="F1376" s="137">
        <f t="shared" si="129"/>
        <v>46.543999999999997</v>
      </c>
      <c r="G1376" s="18" t="s">
        <v>4778</v>
      </c>
      <c r="H1376" s="19" t="s">
        <v>21</v>
      </c>
      <c r="I1376" s="63" t="s">
        <v>1815</v>
      </c>
      <c r="J1376" s="19" t="s">
        <v>23</v>
      </c>
      <c r="K1376" s="21" t="s">
        <v>4779</v>
      </c>
      <c r="L1376" s="60">
        <v>25300</v>
      </c>
    </row>
    <row r="1377" spans="1:12" s="55" customFormat="1" ht="18" customHeight="1" x14ac:dyDescent="0.25">
      <c r="A1377" s="14" t="s">
        <v>4726</v>
      </c>
      <c r="B1377" s="58" t="s">
        <v>1812</v>
      </c>
      <c r="C1377" s="56" t="s">
        <v>4780</v>
      </c>
      <c r="D1377" s="96">
        <v>16.709999999999997</v>
      </c>
      <c r="E1377" s="95">
        <v>0.06</v>
      </c>
      <c r="F1377" s="137">
        <f t="shared" si="129"/>
        <v>40.123999999999995</v>
      </c>
      <c r="G1377" s="18" t="s">
        <v>4781</v>
      </c>
      <c r="H1377" s="19" t="s">
        <v>21</v>
      </c>
      <c r="I1377" s="63" t="s">
        <v>1815</v>
      </c>
      <c r="J1377" s="19" t="s">
        <v>23</v>
      </c>
      <c r="K1377" s="21" t="s">
        <v>4782</v>
      </c>
      <c r="L1377" s="60">
        <v>10000</v>
      </c>
    </row>
    <row r="1378" spans="1:12" s="55" customFormat="1" ht="18" customHeight="1" x14ac:dyDescent="0.25">
      <c r="A1378" s="14" t="s">
        <v>4726</v>
      </c>
      <c r="B1378" s="58" t="s">
        <v>1812</v>
      </c>
      <c r="C1378" s="56" t="s">
        <v>4783</v>
      </c>
      <c r="D1378" s="96">
        <v>32.82</v>
      </c>
      <c r="E1378" s="95">
        <v>0.06</v>
      </c>
      <c r="F1378" s="137">
        <f>SUM(D1378+E1378)*1.2 + 30</f>
        <v>69.456000000000003</v>
      </c>
      <c r="G1378" s="18" t="s">
        <v>4784</v>
      </c>
      <c r="H1378" s="19" t="s">
        <v>21</v>
      </c>
      <c r="I1378" s="63" t="s">
        <v>1815</v>
      </c>
      <c r="J1378" s="19" t="s">
        <v>23</v>
      </c>
      <c r="K1378" s="21" t="s">
        <v>4785</v>
      </c>
      <c r="L1378" s="60">
        <v>13900</v>
      </c>
    </row>
    <row r="1379" spans="1:12" s="55" customFormat="1" ht="18" customHeight="1" x14ac:dyDescent="0.25">
      <c r="A1379" s="14" t="s">
        <v>4726</v>
      </c>
      <c r="B1379" s="58" t="s">
        <v>1812</v>
      </c>
      <c r="C1379" s="56" t="s">
        <v>4786</v>
      </c>
      <c r="D1379" s="96">
        <v>17.97</v>
      </c>
      <c r="E1379" s="95">
        <v>0.06</v>
      </c>
      <c r="F1379" s="137">
        <f t="shared" si="129"/>
        <v>41.635999999999996</v>
      </c>
      <c r="G1379" s="18" t="s">
        <v>4787</v>
      </c>
      <c r="H1379" s="19" t="s">
        <v>21</v>
      </c>
      <c r="I1379" s="63" t="s">
        <v>1815</v>
      </c>
      <c r="J1379" s="19" t="s">
        <v>23</v>
      </c>
      <c r="K1379" s="21" t="s">
        <v>4788</v>
      </c>
      <c r="L1379" s="60">
        <v>10500</v>
      </c>
    </row>
    <row r="1380" spans="1:12" s="55" customFormat="1" ht="18" customHeight="1" x14ac:dyDescent="0.25">
      <c r="A1380" s="14" t="s">
        <v>4726</v>
      </c>
      <c r="B1380" s="58" t="s">
        <v>1812</v>
      </c>
      <c r="C1380" s="56" t="s">
        <v>4789</v>
      </c>
      <c r="D1380" s="96">
        <v>17.97</v>
      </c>
      <c r="E1380" s="95">
        <v>0.06</v>
      </c>
      <c r="F1380" s="137">
        <f t="shared" si="129"/>
        <v>41.635999999999996</v>
      </c>
      <c r="G1380" s="18" t="s">
        <v>4790</v>
      </c>
      <c r="H1380" s="19" t="s">
        <v>27</v>
      </c>
      <c r="I1380" s="59" t="s">
        <v>1815</v>
      </c>
      <c r="J1380" s="19" t="s">
        <v>28</v>
      </c>
      <c r="K1380" s="21" t="s">
        <v>4788</v>
      </c>
      <c r="L1380" s="60">
        <v>8000</v>
      </c>
    </row>
    <row r="1381" spans="1:12" s="55" customFormat="1" ht="18" customHeight="1" x14ac:dyDescent="0.25">
      <c r="A1381" s="14" t="s">
        <v>4726</v>
      </c>
      <c r="B1381" s="58" t="s">
        <v>1812</v>
      </c>
      <c r="C1381" s="56" t="s">
        <v>4791</v>
      </c>
      <c r="D1381" s="96">
        <v>17.97</v>
      </c>
      <c r="E1381" s="95">
        <v>0.06</v>
      </c>
      <c r="F1381" s="137">
        <f t="shared" si="129"/>
        <v>41.635999999999996</v>
      </c>
      <c r="G1381" s="18" t="s">
        <v>4792</v>
      </c>
      <c r="H1381" s="19" t="s">
        <v>31</v>
      </c>
      <c r="I1381" s="61" t="s">
        <v>1815</v>
      </c>
      <c r="J1381" s="19" t="s">
        <v>32</v>
      </c>
      <c r="K1381" s="21" t="s">
        <v>4788</v>
      </c>
      <c r="L1381" s="60">
        <v>8000</v>
      </c>
    </row>
    <row r="1382" spans="1:12" s="55" customFormat="1" ht="18" customHeight="1" x14ac:dyDescent="0.25">
      <c r="A1382" s="14" t="s">
        <v>4726</v>
      </c>
      <c r="B1382" s="58" t="s">
        <v>1812</v>
      </c>
      <c r="C1382" s="56" t="s">
        <v>4793</v>
      </c>
      <c r="D1382" s="96">
        <v>17.97</v>
      </c>
      <c r="E1382" s="95">
        <v>0.06</v>
      </c>
      <c r="F1382" s="137">
        <f t="shared" si="129"/>
        <v>41.635999999999996</v>
      </c>
      <c r="G1382" s="18" t="s">
        <v>4794</v>
      </c>
      <c r="H1382" s="19" t="s">
        <v>36</v>
      </c>
      <c r="I1382" s="62" t="s">
        <v>1815</v>
      </c>
      <c r="J1382" s="19" t="s">
        <v>37</v>
      </c>
      <c r="K1382" s="21" t="s">
        <v>4788</v>
      </c>
      <c r="L1382" s="60">
        <v>8000</v>
      </c>
    </row>
    <row r="1383" spans="1:12" s="55" customFormat="1" ht="18" customHeight="1" x14ac:dyDescent="0.25">
      <c r="A1383" s="14" t="s">
        <v>4726</v>
      </c>
      <c r="B1383" s="58" t="s">
        <v>1812</v>
      </c>
      <c r="C1383" s="56" t="s">
        <v>4795</v>
      </c>
      <c r="D1383" s="96">
        <v>40.96</v>
      </c>
      <c r="E1383" s="95">
        <v>0.06</v>
      </c>
      <c r="F1383" s="137">
        <f>SUM(D1383+E1383)*1.2 + 35</f>
        <v>84.224000000000004</v>
      </c>
      <c r="G1383" s="18" t="s">
        <v>4796</v>
      </c>
      <c r="H1383" s="19" t="s">
        <v>21</v>
      </c>
      <c r="I1383" s="63" t="s">
        <v>1815</v>
      </c>
      <c r="J1383" s="19" t="s">
        <v>23</v>
      </c>
      <c r="K1383" s="21" t="s">
        <v>4797</v>
      </c>
      <c r="L1383" s="60">
        <v>25000</v>
      </c>
    </row>
    <row r="1384" spans="1:12" s="55" customFormat="1" ht="18" customHeight="1" x14ac:dyDescent="0.25">
      <c r="A1384" s="14" t="s">
        <v>4726</v>
      </c>
      <c r="B1384" s="58" t="s">
        <v>1812</v>
      </c>
      <c r="C1384" s="56" t="s">
        <v>4798</v>
      </c>
      <c r="D1384" s="96">
        <v>43.260000000000005</v>
      </c>
      <c r="E1384" s="95">
        <v>0.06</v>
      </c>
      <c r="F1384" s="137">
        <f>SUM(D1384+E1384)*1.2 + 35</f>
        <v>86.984000000000009</v>
      </c>
      <c r="G1384" s="18" t="s">
        <v>4799</v>
      </c>
      <c r="H1384" s="19" t="s">
        <v>21</v>
      </c>
      <c r="I1384" s="63" t="s">
        <v>1815</v>
      </c>
      <c r="J1384" s="19" t="s">
        <v>23</v>
      </c>
      <c r="K1384" s="21" t="s">
        <v>4800</v>
      </c>
      <c r="L1384" s="60">
        <v>18000</v>
      </c>
    </row>
    <row r="1385" spans="1:12" s="55" customFormat="1" ht="18" customHeight="1" x14ac:dyDescent="0.25">
      <c r="A1385" s="14" t="s">
        <v>4726</v>
      </c>
      <c r="B1385" s="58" t="s">
        <v>1812</v>
      </c>
      <c r="C1385" s="56" t="s">
        <v>4801</v>
      </c>
      <c r="D1385" s="96">
        <v>51.67</v>
      </c>
      <c r="E1385" s="95">
        <v>0.06</v>
      </c>
      <c r="F1385" s="137">
        <f>SUM(D1385+E1385)*1.2 + 50</f>
        <v>112.07599999999999</v>
      </c>
      <c r="G1385" s="18" t="s">
        <v>4802</v>
      </c>
      <c r="H1385" s="19" t="s">
        <v>21</v>
      </c>
      <c r="I1385" s="63" t="s">
        <v>1815</v>
      </c>
      <c r="J1385" s="19" t="s">
        <v>23</v>
      </c>
      <c r="K1385" s="21" t="s">
        <v>4803</v>
      </c>
      <c r="L1385" s="60">
        <v>19000</v>
      </c>
    </row>
    <row r="1386" spans="1:12" s="55" customFormat="1" ht="18" customHeight="1" x14ac:dyDescent="0.25">
      <c r="A1386" s="14" t="s">
        <v>4726</v>
      </c>
      <c r="B1386" s="58" t="s">
        <v>1812</v>
      </c>
      <c r="C1386" s="56" t="s">
        <v>4804</v>
      </c>
      <c r="D1386" s="96">
        <v>66.66</v>
      </c>
      <c r="E1386" s="95">
        <v>0.06</v>
      </c>
      <c r="F1386" s="137">
        <f>SUM(D1386+E1386)*1.2 + 60</f>
        <v>140.06399999999999</v>
      </c>
      <c r="G1386" s="18" t="s">
        <v>4805</v>
      </c>
      <c r="H1386" s="19" t="s">
        <v>21</v>
      </c>
      <c r="I1386" s="63" t="s">
        <v>1815</v>
      </c>
      <c r="J1386" s="19" t="s">
        <v>23</v>
      </c>
      <c r="K1386" s="21" t="s">
        <v>4806</v>
      </c>
      <c r="L1386" s="60">
        <v>30000</v>
      </c>
    </row>
    <row r="1387" spans="1:12" s="55" customFormat="1" ht="18" customHeight="1" x14ac:dyDescent="0.25">
      <c r="A1387" s="14" t="s">
        <v>4726</v>
      </c>
      <c r="B1387" s="58" t="s">
        <v>1812</v>
      </c>
      <c r="C1387" s="56" t="s">
        <v>4807</v>
      </c>
      <c r="D1387" s="96">
        <v>25.529999999999998</v>
      </c>
      <c r="E1387" s="95">
        <v>0.06</v>
      </c>
      <c r="F1387" s="137">
        <f>SUM(D1387+E1387)*1.2 + 22</f>
        <v>52.707999999999998</v>
      </c>
      <c r="G1387" s="18" t="s">
        <v>4808</v>
      </c>
      <c r="H1387" s="19" t="s">
        <v>21</v>
      </c>
      <c r="I1387" s="63" t="s">
        <v>1815</v>
      </c>
      <c r="J1387" s="19" t="s">
        <v>23</v>
      </c>
      <c r="K1387" s="21" t="s">
        <v>4809</v>
      </c>
      <c r="L1387" s="60">
        <v>12100</v>
      </c>
    </row>
    <row r="1388" spans="1:12" s="55" customFormat="1" ht="18" customHeight="1" x14ac:dyDescent="0.25">
      <c r="A1388" s="14" t="s">
        <v>4726</v>
      </c>
      <c r="B1388" s="58" t="s">
        <v>1812</v>
      </c>
      <c r="C1388" s="56" t="s">
        <v>4810</v>
      </c>
      <c r="D1388" s="96">
        <v>25.529999999999998</v>
      </c>
      <c r="E1388" s="95">
        <v>0.06</v>
      </c>
      <c r="F1388" s="137">
        <f t="shared" ref="F1388:F1391" si="130">SUM(D1388+E1388)*1.2 + 22</f>
        <v>52.707999999999998</v>
      </c>
      <c r="G1388" s="18" t="s">
        <v>4811</v>
      </c>
      <c r="H1388" s="19" t="s">
        <v>27</v>
      </c>
      <c r="I1388" s="59" t="s">
        <v>1815</v>
      </c>
      <c r="J1388" s="19" t="s">
        <v>28</v>
      </c>
      <c r="K1388" s="21" t="s">
        <v>4809</v>
      </c>
      <c r="L1388" s="60">
        <v>9000</v>
      </c>
    </row>
    <row r="1389" spans="1:12" s="55" customFormat="1" ht="18" customHeight="1" x14ac:dyDescent="0.25">
      <c r="A1389" s="14" t="s">
        <v>4726</v>
      </c>
      <c r="B1389" s="58" t="s">
        <v>1812</v>
      </c>
      <c r="C1389" s="56" t="s">
        <v>4812</v>
      </c>
      <c r="D1389" s="96">
        <v>25.529999999999998</v>
      </c>
      <c r="E1389" s="95">
        <v>0.06</v>
      </c>
      <c r="F1389" s="137">
        <f t="shared" si="130"/>
        <v>52.707999999999998</v>
      </c>
      <c r="G1389" s="18" t="s">
        <v>4813</v>
      </c>
      <c r="H1389" s="19" t="s">
        <v>31</v>
      </c>
      <c r="I1389" s="61" t="s">
        <v>1815</v>
      </c>
      <c r="J1389" s="19" t="s">
        <v>32</v>
      </c>
      <c r="K1389" s="21" t="s">
        <v>4809</v>
      </c>
      <c r="L1389" s="60">
        <v>9000</v>
      </c>
    </row>
    <row r="1390" spans="1:12" s="55" customFormat="1" ht="18" customHeight="1" x14ac:dyDescent="0.25">
      <c r="A1390" s="14" t="s">
        <v>4726</v>
      </c>
      <c r="B1390" s="58" t="s">
        <v>1812</v>
      </c>
      <c r="C1390" s="56" t="s">
        <v>4814</v>
      </c>
      <c r="D1390" s="96">
        <v>25.529999999999998</v>
      </c>
      <c r="E1390" s="95">
        <v>0.06</v>
      </c>
      <c r="F1390" s="137">
        <f t="shared" si="130"/>
        <v>52.707999999999998</v>
      </c>
      <c r="G1390" s="18" t="s">
        <v>4815</v>
      </c>
      <c r="H1390" s="19" t="s">
        <v>36</v>
      </c>
      <c r="I1390" s="62" t="s">
        <v>1815</v>
      </c>
      <c r="J1390" s="19" t="s">
        <v>37</v>
      </c>
      <c r="K1390" s="21" t="s">
        <v>4809</v>
      </c>
      <c r="L1390" s="60">
        <v>9000</v>
      </c>
    </row>
    <row r="1391" spans="1:12" s="55" customFormat="1" ht="18" customHeight="1" x14ac:dyDescent="0.25">
      <c r="A1391" s="14" t="s">
        <v>4726</v>
      </c>
      <c r="B1391" s="58" t="s">
        <v>1812</v>
      </c>
      <c r="C1391" s="56" t="s">
        <v>4816</v>
      </c>
      <c r="D1391" s="96">
        <v>27.06</v>
      </c>
      <c r="E1391" s="95">
        <v>0.06</v>
      </c>
      <c r="F1391" s="137">
        <f t="shared" si="130"/>
        <v>54.543999999999997</v>
      </c>
      <c r="G1391" s="18" t="s">
        <v>4817</v>
      </c>
      <c r="H1391" s="19" t="s">
        <v>21</v>
      </c>
      <c r="I1391" s="63" t="s">
        <v>1815</v>
      </c>
      <c r="J1391" s="19" t="s">
        <v>23</v>
      </c>
      <c r="K1391" s="21" t="s">
        <v>4818</v>
      </c>
      <c r="L1391" s="60">
        <v>30000</v>
      </c>
    </row>
    <row r="1392" spans="1:12" s="55" customFormat="1" ht="18" customHeight="1" x14ac:dyDescent="0.25">
      <c r="A1392" s="14" t="s">
        <v>4726</v>
      </c>
      <c r="B1392" s="66" t="s">
        <v>1812</v>
      </c>
      <c r="C1392" s="56" t="s">
        <v>4819</v>
      </c>
      <c r="D1392" s="96">
        <v>35.97</v>
      </c>
      <c r="E1392" s="95">
        <v>0.06</v>
      </c>
      <c r="F1392" s="137">
        <f>SUM(D1392+E1392)*1.2 + 30</f>
        <v>73.23599999999999</v>
      </c>
      <c r="G1392" s="18" t="s">
        <v>4820</v>
      </c>
      <c r="H1392" s="19" t="s">
        <v>21</v>
      </c>
      <c r="I1392" s="63" t="s">
        <v>1815</v>
      </c>
      <c r="J1392" s="19" t="s">
        <v>23</v>
      </c>
      <c r="K1392" s="21" t="s">
        <v>4821</v>
      </c>
      <c r="L1392" s="60">
        <v>35000</v>
      </c>
    </row>
    <row r="1393" spans="1:12" s="55" customFormat="1" ht="18" customHeight="1" x14ac:dyDescent="0.25">
      <c r="A1393" s="14" t="s">
        <v>4726</v>
      </c>
      <c r="B1393" s="58" t="s">
        <v>1812</v>
      </c>
      <c r="C1393" s="56" t="s">
        <v>4822</v>
      </c>
      <c r="D1393" s="96">
        <v>3.57</v>
      </c>
      <c r="E1393" s="95">
        <v>0.06</v>
      </c>
      <c r="F1393" s="137">
        <f t="shared" si="129"/>
        <v>24.356000000000002</v>
      </c>
      <c r="G1393" s="18" t="s">
        <v>4823</v>
      </c>
      <c r="H1393" s="19" t="s">
        <v>21</v>
      </c>
      <c r="I1393" s="63" t="s">
        <v>1815</v>
      </c>
      <c r="J1393" s="19" t="s">
        <v>23</v>
      </c>
      <c r="K1393" s="21" t="s">
        <v>4824</v>
      </c>
      <c r="L1393" s="60">
        <v>2000</v>
      </c>
    </row>
    <row r="1394" spans="1:12" s="55" customFormat="1" ht="18" customHeight="1" x14ac:dyDescent="0.25">
      <c r="A1394" s="14" t="s">
        <v>4726</v>
      </c>
      <c r="B1394" s="58" t="s">
        <v>1812</v>
      </c>
      <c r="C1394" s="56" t="s">
        <v>4825</v>
      </c>
      <c r="D1394" s="96">
        <v>3.57</v>
      </c>
      <c r="E1394" s="95">
        <v>0.06</v>
      </c>
      <c r="F1394" s="137">
        <f t="shared" si="129"/>
        <v>24.356000000000002</v>
      </c>
      <c r="G1394" s="18" t="s">
        <v>4826</v>
      </c>
      <c r="H1394" s="19" t="s">
        <v>27</v>
      </c>
      <c r="I1394" s="59" t="s">
        <v>1815</v>
      </c>
      <c r="J1394" s="19" t="s">
        <v>28</v>
      </c>
      <c r="K1394" s="21" t="s">
        <v>4824</v>
      </c>
      <c r="L1394" s="60">
        <v>1000</v>
      </c>
    </row>
    <row r="1395" spans="1:12" s="55" customFormat="1" ht="18" customHeight="1" x14ac:dyDescent="0.25">
      <c r="A1395" s="14" t="s">
        <v>4726</v>
      </c>
      <c r="B1395" s="58" t="s">
        <v>1812</v>
      </c>
      <c r="C1395" s="56" t="s">
        <v>4827</v>
      </c>
      <c r="D1395" s="96">
        <v>3.57</v>
      </c>
      <c r="E1395" s="95">
        <v>0.06</v>
      </c>
      <c r="F1395" s="137">
        <f t="shared" si="129"/>
        <v>24.356000000000002</v>
      </c>
      <c r="G1395" s="18" t="s">
        <v>4828</v>
      </c>
      <c r="H1395" s="19" t="s">
        <v>31</v>
      </c>
      <c r="I1395" s="61" t="s">
        <v>1815</v>
      </c>
      <c r="J1395" s="19" t="s">
        <v>32</v>
      </c>
      <c r="K1395" s="21" t="s">
        <v>4824</v>
      </c>
      <c r="L1395" s="60">
        <v>1000</v>
      </c>
    </row>
    <row r="1396" spans="1:12" s="55" customFormat="1" ht="18" customHeight="1" x14ac:dyDescent="0.25">
      <c r="A1396" s="14" t="s">
        <v>4726</v>
      </c>
      <c r="B1396" s="58" t="s">
        <v>1812</v>
      </c>
      <c r="C1396" s="56" t="s">
        <v>4829</v>
      </c>
      <c r="D1396" s="96">
        <v>3.57</v>
      </c>
      <c r="E1396" s="95">
        <v>0.06</v>
      </c>
      <c r="F1396" s="137">
        <f t="shared" si="129"/>
        <v>24.356000000000002</v>
      </c>
      <c r="G1396" s="18" t="s">
        <v>4830</v>
      </c>
      <c r="H1396" s="19" t="s">
        <v>36</v>
      </c>
      <c r="I1396" s="62" t="s">
        <v>1815</v>
      </c>
      <c r="J1396" s="19" t="s">
        <v>37</v>
      </c>
      <c r="K1396" s="21" t="s">
        <v>4824</v>
      </c>
      <c r="L1396" s="60">
        <v>1000</v>
      </c>
    </row>
    <row r="1397" spans="1:12" s="55" customFormat="1" ht="18" customHeight="1" x14ac:dyDescent="0.25">
      <c r="A1397" s="14" t="s">
        <v>4726</v>
      </c>
      <c r="B1397" s="58" t="s">
        <v>1812</v>
      </c>
      <c r="C1397" s="56" t="s">
        <v>4831</v>
      </c>
      <c r="D1397" s="96">
        <v>8.07</v>
      </c>
      <c r="E1397" s="95">
        <v>0.06</v>
      </c>
      <c r="F1397" s="137">
        <f t="shared" si="129"/>
        <v>29.756</v>
      </c>
      <c r="G1397" s="18" t="s">
        <v>4832</v>
      </c>
      <c r="H1397" s="19" t="s">
        <v>21</v>
      </c>
      <c r="I1397" s="63" t="s">
        <v>1815</v>
      </c>
      <c r="J1397" s="19" t="s">
        <v>23</v>
      </c>
      <c r="K1397" s="21" t="s">
        <v>4833</v>
      </c>
      <c r="L1397" s="60">
        <v>2000</v>
      </c>
    </row>
    <row r="1398" spans="1:12" s="55" customFormat="1" ht="18" customHeight="1" x14ac:dyDescent="0.25">
      <c r="A1398" s="14" t="s">
        <v>4726</v>
      </c>
      <c r="B1398" s="58" t="s">
        <v>1812</v>
      </c>
      <c r="C1398" s="56" t="s">
        <v>4834</v>
      </c>
      <c r="D1398" s="96">
        <v>8.07</v>
      </c>
      <c r="E1398" s="95">
        <v>0.06</v>
      </c>
      <c r="F1398" s="137">
        <f t="shared" si="129"/>
        <v>29.756</v>
      </c>
      <c r="G1398" s="18" t="s">
        <v>4835</v>
      </c>
      <c r="H1398" s="19" t="s">
        <v>27</v>
      </c>
      <c r="I1398" s="59" t="s">
        <v>1815</v>
      </c>
      <c r="J1398" s="19" t="s">
        <v>28</v>
      </c>
      <c r="K1398" s="21" t="s">
        <v>4833</v>
      </c>
      <c r="L1398" s="60">
        <v>1000</v>
      </c>
    </row>
    <row r="1399" spans="1:12" s="55" customFormat="1" ht="18" customHeight="1" x14ac:dyDescent="0.25">
      <c r="A1399" s="14" t="s">
        <v>4726</v>
      </c>
      <c r="B1399" s="58" t="s">
        <v>1812</v>
      </c>
      <c r="C1399" s="56" t="s">
        <v>4836</v>
      </c>
      <c r="D1399" s="96">
        <v>8.07</v>
      </c>
      <c r="E1399" s="95">
        <v>0.06</v>
      </c>
      <c r="F1399" s="137">
        <f t="shared" si="129"/>
        <v>29.756</v>
      </c>
      <c r="G1399" s="18" t="s">
        <v>4837</v>
      </c>
      <c r="H1399" s="19" t="s">
        <v>31</v>
      </c>
      <c r="I1399" s="61" t="s">
        <v>1815</v>
      </c>
      <c r="J1399" s="19" t="s">
        <v>32</v>
      </c>
      <c r="K1399" s="21" t="s">
        <v>4833</v>
      </c>
      <c r="L1399" s="60">
        <v>1000</v>
      </c>
    </row>
    <row r="1400" spans="1:12" s="55" customFormat="1" ht="18" customHeight="1" x14ac:dyDescent="0.25">
      <c r="A1400" s="14" t="s">
        <v>4726</v>
      </c>
      <c r="B1400" s="58" t="s">
        <v>1812</v>
      </c>
      <c r="C1400" s="56" t="s">
        <v>4838</v>
      </c>
      <c r="D1400" s="96">
        <v>8.07</v>
      </c>
      <c r="E1400" s="95">
        <v>0.06</v>
      </c>
      <c r="F1400" s="137">
        <f t="shared" si="129"/>
        <v>29.756</v>
      </c>
      <c r="G1400" s="18" t="s">
        <v>4839</v>
      </c>
      <c r="H1400" s="19" t="s">
        <v>36</v>
      </c>
      <c r="I1400" s="62" t="s">
        <v>1815</v>
      </c>
      <c r="J1400" s="19" t="s">
        <v>37</v>
      </c>
      <c r="K1400" s="21" t="s">
        <v>4833</v>
      </c>
      <c r="L1400" s="60">
        <v>1000</v>
      </c>
    </row>
    <row r="1401" spans="1:12" s="55" customFormat="1" ht="18" customHeight="1" x14ac:dyDescent="0.25">
      <c r="A1401" s="14" t="s">
        <v>4726</v>
      </c>
      <c r="B1401" s="58" t="s">
        <v>1812</v>
      </c>
      <c r="C1401" s="56" t="s">
        <v>4840</v>
      </c>
      <c r="D1401" s="96">
        <v>5.0599999999999996</v>
      </c>
      <c r="E1401" s="95">
        <v>0.06</v>
      </c>
      <c r="F1401" s="137">
        <f t="shared" si="129"/>
        <v>26.143999999999998</v>
      </c>
      <c r="G1401" s="18" t="s">
        <v>4841</v>
      </c>
      <c r="H1401" s="19" t="s">
        <v>21</v>
      </c>
      <c r="I1401" s="63" t="s">
        <v>1815</v>
      </c>
      <c r="J1401" s="19" t="s">
        <v>23</v>
      </c>
      <c r="K1401" s="21" t="s">
        <v>4842</v>
      </c>
      <c r="L1401" s="60">
        <v>2000</v>
      </c>
    </row>
    <row r="1402" spans="1:12" s="55" customFormat="1" ht="18" customHeight="1" x14ac:dyDescent="0.25">
      <c r="A1402" s="14" t="s">
        <v>4726</v>
      </c>
      <c r="B1402" s="58" t="s">
        <v>1812</v>
      </c>
      <c r="C1402" s="56" t="s">
        <v>4843</v>
      </c>
      <c r="D1402" s="96">
        <v>5.0599999999999996</v>
      </c>
      <c r="E1402" s="95">
        <v>0.06</v>
      </c>
      <c r="F1402" s="137">
        <f t="shared" si="129"/>
        <v>26.143999999999998</v>
      </c>
      <c r="G1402" s="18" t="s">
        <v>4844</v>
      </c>
      <c r="H1402" s="19" t="s">
        <v>27</v>
      </c>
      <c r="I1402" s="59" t="s">
        <v>1815</v>
      </c>
      <c r="J1402" s="19" t="s">
        <v>28</v>
      </c>
      <c r="K1402" s="21" t="s">
        <v>4842</v>
      </c>
      <c r="L1402" s="60">
        <v>2000</v>
      </c>
    </row>
    <row r="1403" spans="1:12" s="55" customFormat="1" ht="18" customHeight="1" x14ac:dyDescent="0.25">
      <c r="A1403" s="14" t="s">
        <v>4726</v>
      </c>
      <c r="B1403" s="58" t="s">
        <v>1812</v>
      </c>
      <c r="C1403" s="56" t="s">
        <v>4845</v>
      </c>
      <c r="D1403" s="96">
        <v>4.5599999999999996</v>
      </c>
      <c r="E1403" s="95">
        <v>0.06</v>
      </c>
      <c r="F1403" s="137">
        <f t="shared" si="129"/>
        <v>25.543999999999997</v>
      </c>
      <c r="G1403" s="18" t="s">
        <v>4846</v>
      </c>
      <c r="H1403" s="19" t="s">
        <v>31</v>
      </c>
      <c r="I1403" s="61" t="s">
        <v>1815</v>
      </c>
      <c r="J1403" s="19" t="s">
        <v>32</v>
      </c>
      <c r="K1403" s="21" t="s">
        <v>4842</v>
      </c>
      <c r="L1403" s="60">
        <v>2000</v>
      </c>
    </row>
    <row r="1404" spans="1:12" s="55" customFormat="1" ht="18" customHeight="1" x14ac:dyDescent="0.25">
      <c r="A1404" s="14" t="s">
        <v>4726</v>
      </c>
      <c r="B1404" s="58" t="s">
        <v>1812</v>
      </c>
      <c r="C1404" s="56" t="s">
        <v>4847</v>
      </c>
      <c r="D1404" s="96">
        <v>4.5599999999999996</v>
      </c>
      <c r="E1404" s="95">
        <v>0.06</v>
      </c>
      <c r="F1404" s="137">
        <f t="shared" si="129"/>
        <v>25.543999999999997</v>
      </c>
      <c r="G1404" s="18" t="s">
        <v>4848</v>
      </c>
      <c r="H1404" s="19" t="s">
        <v>36</v>
      </c>
      <c r="I1404" s="62" t="s">
        <v>1815</v>
      </c>
      <c r="J1404" s="19" t="s">
        <v>37</v>
      </c>
      <c r="K1404" s="21" t="s">
        <v>4842</v>
      </c>
      <c r="L1404" s="60">
        <v>2000</v>
      </c>
    </row>
    <row r="1405" spans="1:12" s="55" customFormat="1" ht="18" customHeight="1" x14ac:dyDescent="0.25">
      <c r="A1405" s="14" t="s">
        <v>4726</v>
      </c>
      <c r="B1405" s="58" t="s">
        <v>1812</v>
      </c>
      <c r="C1405" s="56" t="s">
        <v>4849</v>
      </c>
      <c r="D1405" s="96">
        <v>19.959999999999997</v>
      </c>
      <c r="E1405" s="95">
        <v>0.06</v>
      </c>
      <c r="F1405" s="137">
        <f t="shared" si="129"/>
        <v>44.023999999999994</v>
      </c>
      <c r="G1405" s="18" t="s">
        <v>4850</v>
      </c>
      <c r="H1405" s="19" t="s">
        <v>27</v>
      </c>
      <c r="I1405" s="59" t="s">
        <v>1815</v>
      </c>
      <c r="J1405" s="19" t="s">
        <v>28</v>
      </c>
      <c r="K1405" s="21" t="s">
        <v>4851</v>
      </c>
      <c r="L1405" s="60">
        <v>4500</v>
      </c>
    </row>
    <row r="1406" spans="1:12" s="55" customFormat="1" ht="18" customHeight="1" x14ac:dyDescent="0.25">
      <c r="A1406" s="14" t="s">
        <v>4726</v>
      </c>
      <c r="B1406" s="58" t="s">
        <v>1812</v>
      </c>
      <c r="C1406" s="56" t="s">
        <v>4852</v>
      </c>
      <c r="D1406" s="96">
        <v>19.959999999999997</v>
      </c>
      <c r="E1406" s="95">
        <v>0.06</v>
      </c>
      <c r="F1406" s="137">
        <f t="shared" si="129"/>
        <v>44.023999999999994</v>
      </c>
      <c r="G1406" s="18" t="s">
        <v>4853</v>
      </c>
      <c r="H1406" s="19" t="s">
        <v>31</v>
      </c>
      <c r="I1406" s="61" t="s">
        <v>1815</v>
      </c>
      <c r="J1406" s="19" t="s">
        <v>32</v>
      </c>
      <c r="K1406" s="21" t="s">
        <v>4851</v>
      </c>
      <c r="L1406" s="60">
        <v>4500</v>
      </c>
    </row>
    <row r="1407" spans="1:12" s="55" customFormat="1" ht="18" customHeight="1" x14ac:dyDescent="0.25">
      <c r="A1407" s="14" t="s">
        <v>4726</v>
      </c>
      <c r="B1407" s="58" t="s">
        <v>1812</v>
      </c>
      <c r="C1407" s="56" t="s">
        <v>4854</v>
      </c>
      <c r="D1407" s="96">
        <v>15.360000000000001</v>
      </c>
      <c r="E1407" s="95">
        <v>0.06</v>
      </c>
      <c r="F1407" s="137">
        <f t="shared" si="129"/>
        <v>38.504000000000005</v>
      </c>
      <c r="G1407" s="18" t="s">
        <v>4855</v>
      </c>
      <c r="H1407" s="19" t="s">
        <v>21</v>
      </c>
      <c r="I1407" s="63" t="s">
        <v>1815</v>
      </c>
      <c r="J1407" s="19" t="s">
        <v>23</v>
      </c>
      <c r="K1407" s="21" t="s">
        <v>4856</v>
      </c>
      <c r="L1407" s="60">
        <v>2600</v>
      </c>
    </row>
    <row r="1408" spans="1:12" s="55" customFormat="1" ht="18" customHeight="1" x14ac:dyDescent="0.25">
      <c r="A1408" s="14" t="s">
        <v>4726</v>
      </c>
      <c r="B1408" s="58" t="s">
        <v>1812</v>
      </c>
      <c r="C1408" s="56" t="s">
        <v>4857</v>
      </c>
      <c r="D1408" s="96">
        <v>15.360000000000001</v>
      </c>
      <c r="E1408" s="95">
        <v>0.06</v>
      </c>
      <c r="F1408" s="137">
        <f t="shared" si="129"/>
        <v>38.504000000000005</v>
      </c>
      <c r="G1408" s="18" t="s">
        <v>4858</v>
      </c>
      <c r="H1408" s="19" t="s">
        <v>27</v>
      </c>
      <c r="I1408" s="59" t="s">
        <v>1815</v>
      </c>
      <c r="J1408" s="19" t="s">
        <v>28</v>
      </c>
      <c r="K1408" s="21" t="s">
        <v>4856</v>
      </c>
      <c r="L1408" s="60">
        <v>2600</v>
      </c>
    </row>
    <row r="1409" spans="1:12" s="55" customFormat="1" ht="18" customHeight="1" x14ac:dyDescent="0.25">
      <c r="A1409" s="14" t="s">
        <v>4726</v>
      </c>
      <c r="B1409" s="58" t="s">
        <v>1812</v>
      </c>
      <c r="C1409" s="56" t="s">
        <v>4859</v>
      </c>
      <c r="D1409" s="96">
        <v>15.360000000000001</v>
      </c>
      <c r="E1409" s="95">
        <v>0.06</v>
      </c>
      <c r="F1409" s="137">
        <f t="shared" si="129"/>
        <v>38.504000000000005</v>
      </c>
      <c r="G1409" s="18" t="s">
        <v>4860</v>
      </c>
      <c r="H1409" s="19" t="s">
        <v>31</v>
      </c>
      <c r="I1409" s="61" t="s">
        <v>1815</v>
      </c>
      <c r="J1409" s="19" t="s">
        <v>32</v>
      </c>
      <c r="K1409" s="21" t="s">
        <v>4856</v>
      </c>
      <c r="L1409" s="60">
        <v>2600</v>
      </c>
    </row>
    <row r="1410" spans="1:12" s="55" customFormat="1" ht="18" customHeight="1" x14ac:dyDescent="0.25">
      <c r="A1410" s="14" t="s">
        <v>4726</v>
      </c>
      <c r="B1410" s="58" t="s">
        <v>1812</v>
      </c>
      <c r="C1410" s="56" t="s">
        <v>4861</v>
      </c>
      <c r="D1410" s="96">
        <v>15.360000000000001</v>
      </c>
      <c r="E1410" s="95">
        <v>0.06</v>
      </c>
      <c r="F1410" s="137">
        <f t="shared" si="129"/>
        <v>38.504000000000005</v>
      </c>
      <c r="G1410" s="18" t="s">
        <v>4862</v>
      </c>
      <c r="H1410" s="19" t="s">
        <v>36</v>
      </c>
      <c r="I1410" s="62" t="s">
        <v>1815</v>
      </c>
      <c r="J1410" s="19" t="s">
        <v>37</v>
      </c>
      <c r="K1410" s="21" t="s">
        <v>4856</v>
      </c>
      <c r="L1410" s="60">
        <v>2600</v>
      </c>
    </row>
    <row r="1411" spans="1:12" s="55" customFormat="1" ht="18" customHeight="1" x14ac:dyDescent="0.25">
      <c r="A1411" s="14" t="s">
        <v>4726</v>
      </c>
      <c r="B1411" s="58" t="s">
        <v>1812</v>
      </c>
      <c r="C1411" s="56" t="s">
        <v>4863</v>
      </c>
      <c r="D1411" s="96">
        <v>3.75</v>
      </c>
      <c r="E1411" s="95">
        <v>0.06</v>
      </c>
      <c r="F1411" s="137">
        <f t="shared" si="129"/>
        <v>24.571999999999999</v>
      </c>
      <c r="G1411" s="18" t="s">
        <v>4864</v>
      </c>
      <c r="H1411" s="19" t="s">
        <v>21</v>
      </c>
      <c r="I1411" s="63" t="s">
        <v>1815</v>
      </c>
      <c r="J1411" s="19" t="s">
        <v>23</v>
      </c>
      <c r="K1411" s="21" t="s">
        <v>4865</v>
      </c>
      <c r="L1411" s="60">
        <v>2000</v>
      </c>
    </row>
    <row r="1412" spans="1:12" s="55" customFormat="1" ht="18" customHeight="1" x14ac:dyDescent="0.25">
      <c r="A1412" s="14" t="s">
        <v>4726</v>
      </c>
      <c r="B1412" s="58" t="s">
        <v>1812</v>
      </c>
      <c r="C1412" s="56" t="s">
        <v>4866</v>
      </c>
      <c r="D1412" s="96">
        <v>3.75</v>
      </c>
      <c r="E1412" s="95">
        <v>0.06</v>
      </c>
      <c r="F1412" s="137">
        <f t="shared" ref="F1412:F1473" si="131">SUM(D1412+E1412)*1.2 + 20</f>
        <v>24.571999999999999</v>
      </c>
      <c r="G1412" s="18" t="s">
        <v>4867</v>
      </c>
      <c r="H1412" s="19" t="s">
        <v>27</v>
      </c>
      <c r="I1412" s="59" t="s">
        <v>1815</v>
      </c>
      <c r="J1412" s="19" t="s">
        <v>28</v>
      </c>
      <c r="K1412" s="21" t="s">
        <v>4865</v>
      </c>
      <c r="L1412" s="60">
        <v>1000</v>
      </c>
    </row>
    <row r="1413" spans="1:12" s="55" customFormat="1" ht="18" customHeight="1" x14ac:dyDescent="0.25">
      <c r="A1413" s="14" t="s">
        <v>4726</v>
      </c>
      <c r="B1413" s="58" t="s">
        <v>1812</v>
      </c>
      <c r="C1413" s="56" t="s">
        <v>4868</v>
      </c>
      <c r="D1413" s="96">
        <v>3.75</v>
      </c>
      <c r="E1413" s="95">
        <v>0.06</v>
      </c>
      <c r="F1413" s="137">
        <f t="shared" si="131"/>
        <v>24.571999999999999</v>
      </c>
      <c r="G1413" s="18" t="s">
        <v>4869</v>
      </c>
      <c r="H1413" s="19" t="s">
        <v>31</v>
      </c>
      <c r="I1413" s="61" t="s">
        <v>1815</v>
      </c>
      <c r="J1413" s="19" t="s">
        <v>32</v>
      </c>
      <c r="K1413" s="21" t="s">
        <v>4865</v>
      </c>
      <c r="L1413" s="60">
        <v>1000</v>
      </c>
    </row>
    <row r="1414" spans="1:12" s="55" customFormat="1" ht="18" customHeight="1" x14ac:dyDescent="0.25">
      <c r="A1414" s="14" t="s">
        <v>4726</v>
      </c>
      <c r="B1414" s="58" t="s">
        <v>1812</v>
      </c>
      <c r="C1414" s="56" t="s">
        <v>4870</v>
      </c>
      <c r="D1414" s="96">
        <v>3.75</v>
      </c>
      <c r="E1414" s="95">
        <v>0.06</v>
      </c>
      <c r="F1414" s="137">
        <f t="shared" si="131"/>
        <v>24.571999999999999</v>
      </c>
      <c r="G1414" s="18" t="s">
        <v>4871</v>
      </c>
      <c r="H1414" s="19" t="s">
        <v>36</v>
      </c>
      <c r="I1414" s="62" t="s">
        <v>1815</v>
      </c>
      <c r="J1414" s="19" t="s">
        <v>37</v>
      </c>
      <c r="K1414" s="21" t="s">
        <v>4865</v>
      </c>
      <c r="L1414" s="60">
        <v>1000</v>
      </c>
    </row>
    <row r="1415" spans="1:12" s="55" customFormat="1" ht="18" customHeight="1" x14ac:dyDescent="0.25">
      <c r="A1415" s="14" t="s">
        <v>4726</v>
      </c>
      <c r="B1415" s="58" t="s">
        <v>1812</v>
      </c>
      <c r="C1415" s="56" t="s">
        <v>4872</v>
      </c>
      <c r="D1415" s="96">
        <v>4.5599999999999996</v>
      </c>
      <c r="E1415" s="95">
        <v>0.06</v>
      </c>
      <c r="F1415" s="137">
        <f t="shared" si="131"/>
        <v>25.543999999999997</v>
      </c>
      <c r="G1415" s="18" t="s">
        <v>4873</v>
      </c>
      <c r="H1415" s="19" t="s">
        <v>21</v>
      </c>
      <c r="I1415" s="63" t="s">
        <v>1815</v>
      </c>
      <c r="J1415" s="19" t="s">
        <v>23</v>
      </c>
      <c r="K1415" s="21" t="s">
        <v>4874</v>
      </c>
      <c r="L1415" s="60">
        <v>3100</v>
      </c>
    </row>
    <row r="1416" spans="1:12" s="55" customFormat="1" ht="18" customHeight="1" x14ac:dyDescent="0.25">
      <c r="A1416" s="14" t="s">
        <v>4726</v>
      </c>
      <c r="B1416" s="58" t="s">
        <v>1812</v>
      </c>
      <c r="C1416" s="56" t="s">
        <v>4875</v>
      </c>
      <c r="D1416" s="96">
        <v>5.56</v>
      </c>
      <c r="E1416" s="95">
        <v>0.06</v>
      </c>
      <c r="F1416" s="137">
        <f t="shared" si="131"/>
        <v>26.744</v>
      </c>
      <c r="G1416" s="18" t="s">
        <v>4876</v>
      </c>
      <c r="H1416" s="19" t="s">
        <v>27</v>
      </c>
      <c r="I1416" s="59" t="s">
        <v>1815</v>
      </c>
      <c r="J1416" s="19" t="s">
        <v>28</v>
      </c>
      <c r="K1416" s="21" t="s">
        <v>4874</v>
      </c>
      <c r="L1416" s="60">
        <v>2500</v>
      </c>
    </row>
    <row r="1417" spans="1:12" s="55" customFormat="1" ht="18" customHeight="1" x14ac:dyDescent="0.25">
      <c r="A1417" s="14" t="s">
        <v>4726</v>
      </c>
      <c r="B1417" s="58" t="s">
        <v>1812</v>
      </c>
      <c r="C1417" s="56" t="s">
        <v>4877</v>
      </c>
      <c r="D1417" s="96">
        <v>5.56</v>
      </c>
      <c r="E1417" s="95">
        <v>0.06</v>
      </c>
      <c r="F1417" s="137">
        <f t="shared" si="131"/>
        <v>26.744</v>
      </c>
      <c r="G1417" s="18" t="s">
        <v>4878</v>
      </c>
      <c r="H1417" s="19" t="s">
        <v>31</v>
      </c>
      <c r="I1417" s="61" t="s">
        <v>1815</v>
      </c>
      <c r="J1417" s="19" t="s">
        <v>32</v>
      </c>
      <c r="K1417" s="21" t="s">
        <v>4874</v>
      </c>
      <c r="L1417" s="60">
        <v>2500</v>
      </c>
    </row>
    <row r="1418" spans="1:12" s="55" customFormat="1" ht="18" customHeight="1" x14ac:dyDescent="0.25">
      <c r="A1418" s="14" t="s">
        <v>4726</v>
      </c>
      <c r="B1418" s="58" t="s">
        <v>1812</v>
      </c>
      <c r="C1418" s="56" t="s">
        <v>4879</v>
      </c>
      <c r="D1418" s="96">
        <v>5.56</v>
      </c>
      <c r="E1418" s="95">
        <v>0.06</v>
      </c>
      <c r="F1418" s="137">
        <f t="shared" si="131"/>
        <v>26.744</v>
      </c>
      <c r="G1418" s="18" t="s">
        <v>4880</v>
      </c>
      <c r="H1418" s="19" t="s">
        <v>36</v>
      </c>
      <c r="I1418" s="62" t="s">
        <v>1815</v>
      </c>
      <c r="J1418" s="19" t="s">
        <v>37</v>
      </c>
      <c r="K1418" s="21" t="s">
        <v>4874</v>
      </c>
      <c r="L1418" s="60">
        <v>2500</v>
      </c>
    </row>
    <row r="1419" spans="1:12" s="55" customFormat="1" ht="18" customHeight="1" x14ac:dyDescent="0.25">
      <c r="A1419" s="14" t="s">
        <v>4726</v>
      </c>
      <c r="B1419" s="58" t="s">
        <v>1812</v>
      </c>
      <c r="C1419" s="56" t="s">
        <v>4881</v>
      </c>
      <c r="D1419" s="96">
        <v>3.84</v>
      </c>
      <c r="E1419" s="95">
        <v>0.06</v>
      </c>
      <c r="F1419" s="137">
        <f t="shared" si="131"/>
        <v>24.68</v>
      </c>
      <c r="G1419" s="18" t="s">
        <v>4882</v>
      </c>
      <c r="H1419" s="19" t="s">
        <v>21</v>
      </c>
      <c r="I1419" s="63" t="s">
        <v>1815</v>
      </c>
      <c r="J1419" s="19" t="s">
        <v>23</v>
      </c>
      <c r="K1419" s="21" t="s">
        <v>4883</v>
      </c>
      <c r="L1419" s="60">
        <v>2500</v>
      </c>
    </row>
    <row r="1420" spans="1:12" s="55" customFormat="1" ht="18" customHeight="1" x14ac:dyDescent="0.25">
      <c r="A1420" s="14" t="s">
        <v>4726</v>
      </c>
      <c r="B1420" s="58" t="s">
        <v>1812</v>
      </c>
      <c r="C1420" s="56" t="s">
        <v>4884</v>
      </c>
      <c r="D1420" s="96">
        <v>3.84</v>
      </c>
      <c r="E1420" s="95">
        <v>0.06</v>
      </c>
      <c r="F1420" s="137">
        <f t="shared" si="131"/>
        <v>24.68</v>
      </c>
      <c r="G1420" s="18" t="s">
        <v>4885</v>
      </c>
      <c r="H1420" s="19" t="s">
        <v>27</v>
      </c>
      <c r="I1420" s="59" t="s">
        <v>1815</v>
      </c>
      <c r="J1420" s="19" t="s">
        <v>28</v>
      </c>
      <c r="K1420" s="21" t="s">
        <v>4883</v>
      </c>
      <c r="L1420" s="60">
        <v>1900</v>
      </c>
    </row>
    <row r="1421" spans="1:12" s="55" customFormat="1" ht="18" customHeight="1" x14ac:dyDescent="0.25">
      <c r="A1421" s="14" t="s">
        <v>4726</v>
      </c>
      <c r="B1421" s="58" t="s">
        <v>1812</v>
      </c>
      <c r="C1421" s="56" t="s">
        <v>4886</v>
      </c>
      <c r="D1421" s="96">
        <v>3.84</v>
      </c>
      <c r="E1421" s="95">
        <v>0.06</v>
      </c>
      <c r="F1421" s="137">
        <f t="shared" si="131"/>
        <v>24.68</v>
      </c>
      <c r="G1421" s="18" t="s">
        <v>4887</v>
      </c>
      <c r="H1421" s="19" t="s">
        <v>31</v>
      </c>
      <c r="I1421" s="61" t="s">
        <v>1815</v>
      </c>
      <c r="J1421" s="19" t="s">
        <v>32</v>
      </c>
      <c r="K1421" s="21" t="s">
        <v>4883</v>
      </c>
      <c r="L1421" s="60">
        <v>1900</v>
      </c>
    </row>
    <row r="1422" spans="1:12" s="55" customFormat="1" ht="18" customHeight="1" x14ac:dyDescent="0.25">
      <c r="A1422" s="14" t="s">
        <v>4726</v>
      </c>
      <c r="B1422" s="58" t="s">
        <v>1812</v>
      </c>
      <c r="C1422" s="56" t="s">
        <v>4888</v>
      </c>
      <c r="D1422" s="96">
        <v>3.84</v>
      </c>
      <c r="E1422" s="95">
        <v>0.06</v>
      </c>
      <c r="F1422" s="137">
        <f t="shared" si="131"/>
        <v>24.68</v>
      </c>
      <c r="G1422" s="18" t="s">
        <v>4889</v>
      </c>
      <c r="H1422" s="19" t="s">
        <v>36</v>
      </c>
      <c r="I1422" s="62" t="s">
        <v>1815</v>
      </c>
      <c r="J1422" s="19" t="s">
        <v>37</v>
      </c>
      <c r="K1422" s="21" t="s">
        <v>4883</v>
      </c>
      <c r="L1422" s="60">
        <v>1900</v>
      </c>
    </row>
    <row r="1423" spans="1:12" s="55" customFormat="1" ht="18" customHeight="1" x14ac:dyDescent="0.25">
      <c r="A1423" s="14" t="s">
        <v>4726</v>
      </c>
      <c r="B1423" s="58" t="s">
        <v>1812</v>
      </c>
      <c r="C1423" s="56" t="s">
        <v>4890</v>
      </c>
      <c r="D1423" s="96">
        <v>5.46</v>
      </c>
      <c r="E1423" s="95">
        <v>0.06</v>
      </c>
      <c r="F1423" s="137">
        <f t="shared" si="131"/>
        <v>26.623999999999999</v>
      </c>
      <c r="G1423" s="18" t="s">
        <v>4891</v>
      </c>
      <c r="H1423" s="19" t="s">
        <v>21</v>
      </c>
      <c r="I1423" s="63" t="s">
        <v>1815</v>
      </c>
      <c r="J1423" s="19" t="s">
        <v>23</v>
      </c>
      <c r="K1423" s="21" t="s">
        <v>4892</v>
      </c>
      <c r="L1423" s="60">
        <v>2600</v>
      </c>
    </row>
    <row r="1424" spans="1:12" s="55" customFormat="1" ht="18" customHeight="1" x14ac:dyDescent="0.25">
      <c r="A1424" s="14" t="s">
        <v>4726</v>
      </c>
      <c r="B1424" s="58" t="s">
        <v>1812</v>
      </c>
      <c r="C1424" s="56" t="s">
        <v>4893</v>
      </c>
      <c r="D1424" s="96">
        <v>5.46</v>
      </c>
      <c r="E1424" s="95">
        <v>0.06</v>
      </c>
      <c r="F1424" s="137">
        <f t="shared" si="131"/>
        <v>26.623999999999999</v>
      </c>
      <c r="G1424" s="18" t="s">
        <v>4894</v>
      </c>
      <c r="H1424" s="19" t="s">
        <v>27</v>
      </c>
      <c r="I1424" s="59" t="s">
        <v>1815</v>
      </c>
      <c r="J1424" s="19" t="s">
        <v>28</v>
      </c>
      <c r="K1424" s="21" t="s">
        <v>4892</v>
      </c>
      <c r="L1424" s="60">
        <v>2000</v>
      </c>
    </row>
    <row r="1425" spans="1:12" s="55" customFormat="1" ht="18" customHeight="1" x14ac:dyDescent="0.25">
      <c r="A1425" s="14" t="s">
        <v>4726</v>
      </c>
      <c r="B1425" s="58" t="s">
        <v>1812</v>
      </c>
      <c r="C1425" s="56" t="s">
        <v>4895</v>
      </c>
      <c r="D1425" s="96">
        <v>5.46</v>
      </c>
      <c r="E1425" s="95">
        <v>0.06</v>
      </c>
      <c r="F1425" s="137">
        <f t="shared" si="131"/>
        <v>26.623999999999999</v>
      </c>
      <c r="G1425" s="18" t="s">
        <v>4896</v>
      </c>
      <c r="H1425" s="19" t="s">
        <v>31</v>
      </c>
      <c r="I1425" s="61" t="s">
        <v>1815</v>
      </c>
      <c r="J1425" s="19" t="s">
        <v>32</v>
      </c>
      <c r="K1425" s="21" t="s">
        <v>4892</v>
      </c>
      <c r="L1425" s="60">
        <v>2000</v>
      </c>
    </row>
    <row r="1426" spans="1:12" s="55" customFormat="1" ht="18" customHeight="1" x14ac:dyDescent="0.25">
      <c r="A1426" s="14" t="s">
        <v>4726</v>
      </c>
      <c r="B1426" s="58" t="s">
        <v>1812</v>
      </c>
      <c r="C1426" s="56" t="s">
        <v>4897</v>
      </c>
      <c r="D1426" s="96">
        <v>5.46</v>
      </c>
      <c r="E1426" s="95">
        <v>0.06</v>
      </c>
      <c r="F1426" s="137">
        <f t="shared" si="131"/>
        <v>26.623999999999999</v>
      </c>
      <c r="G1426" s="18" t="s">
        <v>4898</v>
      </c>
      <c r="H1426" s="19" t="s">
        <v>36</v>
      </c>
      <c r="I1426" s="62" t="s">
        <v>1815</v>
      </c>
      <c r="J1426" s="19" t="s">
        <v>37</v>
      </c>
      <c r="K1426" s="21" t="s">
        <v>4892</v>
      </c>
      <c r="L1426" s="60">
        <v>2000</v>
      </c>
    </row>
    <row r="1427" spans="1:12" s="55" customFormat="1" ht="18" customHeight="1" x14ac:dyDescent="0.25">
      <c r="A1427" s="14" t="s">
        <v>4726</v>
      </c>
      <c r="B1427" s="58" t="s">
        <v>1812</v>
      </c>
      <c r="C1427" s="56" t="s">
        <v>4899</v>
      </c>
      <c r="D1427" s="96">
        <v>31.56</v>
      </c>
      <c r="E1427" s="95">
        <v>0.06</v>
      </c>
      <c r="F1427" s="137">
        <f>SUM(D1427+E1427)*1.2 + 30</f>
        <v>67.943999999999988</v>
      </c>
      <c r="G1427" s="18" t="s">
        <v>4900</v>
      </c>
      <c r="H1427" s="19" t="s">
        <v>21</v>
      </c>
      <c r="I1427" s="63" t="s">
        <v>1815</v>
      </c>
      <c r="J1427" s="19" t="s">
        <v>23</v>
      </c>
      <c r="K1427" s="21" t="s">
        <v>4901</v>
      </c>
      <c r="L1427" s="60">
        <v>8000</v>
      </c>
    </row>
    <row r="1428" spans="1:12" s="55" customFormat="1" ht="18" customHeight="1" x14ac:dyDescent="0.25">
      <c r="A1428" s="14" t="s">
        <v>4726</v>
      </c>
      <c r="B1428" s="58" t="s">
        <v>1812</v>
      </c>
      <c r="C1428" s="56" t="s">
        <v>4902</v>
      </c>
      <c r="D1428" s="96">
        <v>31.56</v>
      </c>
      <c r="E1428" s="95">
        <v>0.06</v>
      </c>
      <c r="F1428" s="137">
        <f t="shared" ref="F1428:F1434" si="132">SUM(D1428+E1428)*1.2 + 30</f>
        <v>67.943999999999988</v>
      </c>
      <c r="G1428" s="18" t="s">
        <v>4903</v>
      </c>
      <c r="H1428" s="19" t="s">
        <v>27</v>
      </c>
      <c r="I1428" s="59" t="s">
        <v>1815</v>
      </c>
      <c r="J1428" s="19" t="s">
        <v>28</v>
      </c>
      <c r="K1428" s="21" t="s">
        <v>4901</v>
      </c>
      <c r="L1428" s="60">
        <v>6000</v>
      </c>
    </row>
    <row r="1429" spans="1:12" s="55" customFormat="1" ht="18" customHeight="1" x14ac:dyDescent="0.25">
      <c r="A1429" s="14" t="s">
        <v>4726</v>
      </c>
      <c r="B1429" s="58" t="s">
        <v>1812</v>
      </c>
      <c r="C1429" s="56" t="s">
        <v>4904</v>
      </c>
      <c r="D1429" s="96">
        <v>31.56</v>
      </c>
      <c r="E1429" s="95">
        <v>0.06</v>
      </c>
      <c r="F1429" s="137">
        <f t="shared" si="132"/>
        <v>67.943999999999988</v>
      </c>
      <c r="G1429" s="18" t="s">
        <v>4905</v>
      </c>
      <c r="H1429" s="19" t="s">
        <v>31</v>
      </c>
      <c r="I1429" s="61" t="s">
        <v>1815</v>
      </c>
      <c r="J1429" s="19" t="s">
        <v>32</v>
      </c>
      <c r="K1429" s="21" t="s">
        <v>4901</v>
      </c>
      <c r="L1429" s="60">
        <v>6000</v>
      </c>
    </row>
    <row r="1430" spans="1:12" s="55" customFormat="1" ht="18" customHeight="1" x14ac:dyDescent="0.25">
      <c r="A1430" s="14" t="s">
        <v>4726</v>
      </c>
      <c r="B1430" s="58" t="s">
        <v>1812</v>
      </c>
      <c r="C1430" s="56" t="s">
        <v>4906</v>
      </c>
      <c r="D1430" s="96">
        <v>31.56</v>
      </c>
      <c r="E1430" s="95">
        <v>0.06</v>
      </c>
      <c r="F1430" s="137">
        <f t="shared" si="132"/>
        <v>67.943999999999988</v>
      </c>
      <c r="G1430" s="18" t="s">
        <v>4907</v>
      </c>
      <c r="H1430" s="19" t="s">
        <v>36</v>
      </c>
      <c r="I1430" s="62" t="s">
        <v>1815</v>
      </c>
      <c r="J1430" s="19" t="s">
        <v>37</v>
      </c>
      <c r="K1430" s="21" t="s">
        <v>4901</v>
      </c>
      <c r="L1430" s="60">
        <v>6000</v>
      </c>
    </row>
    <row r="1431" spans="1:12" s="55" customFormat="1" ht="18" customHeight="1" x14ac:dyDescent="0.25">
      <c r="A1431" s="14" t="s">
        <v>4726</v>
      </c>
      <c r="B1431" s="58" t="s">
        <v>1812</v>
      </c>
      <c r="C1431" s="56" t="s">
        <v>4908</v>
      </c>
      <c r="D1431" s="96">
        <v>35.97</v>
      </c>
      <c r="E1431" s="95">
        <v>0.06</v>
      </c>
      <c r="F1431" s="137">
        <f t="shared" si="132"/>
        <v>73.23599999999999</v>
      </c>
      <c r="G1431" s="18" t="s">
        <v>4909</v>
      </c>
      <c r="H1431" s="19" t="s">
        <v>21</v>
      </c>
      <c r="I1431" s="63" t="s">
        <v>1815</v>
      </c>
      <c r="J1431" s="19" t="s">
        <v>23</v>
      </c>
      <c r="K1431" s="21" t="s">
        <v>4910</v>
      </c>
      <c r="L1431" s="60">
        <v>7000</v>
      </c>
    </row>
    <row r="1432" spans="1:12" s="55" customFormat="1" ht="18" customHeight="1" x14ac:dyDescent="0.25">
      <c r="A1432" s="14" t="s">
        <v>4726</v>
      </c>
      <c r="B1432" s="58" t="s">
        <v>1812</v>
      </c>
      <c r="C1432" s="56" t="s">
        <v>4911</v>
      </c>
      <c r="D1432" s="96">
        <v>35.97</v>
      </c>
      <c r="E1432" s="95">
        <v>0.06</v>
      </c>
      <c r="F1432" s="137">
        <f t="shared" si="132"/>
        <v>73.23599999999999</v>
      </c>
      <c r="G1432" s="18" t="s">
        <v>4912</v>
      </c>
      <c r="H1432" s="19" t="s">
        <v>27</v>
      </c>
      <c r="I1432" s="59" t="s">
        <v>1815</v>
      </c>
      <c r="J1432" s="19" t="s">
        <v>28</v>
      </c>
      <c r="K1432" s="21" t="s">
        <v>4910</v>
      </c>
      <c r="L1432" s="60">
        <v>5900</v>
      </c>
    </row>
    <row r="1433" spans="1:12" s="55" customFormat="1" ht="18" customHeight="1" x14ac:dyDescent="0.25">
      <c r="A1433" s="14" t="s">
        <v>4726</v>
      </c>
      <c r="B1433" s="58" t="s">
        <v>1812</v>
      </c>
      <c r="C1433" s="56" t="s">
        <v>4913</v>
      </c>
      <c r="D1433" s="96">
        <v>35.97</v>
      </c>
      <c r="E1433" s="95">
        <v>0.06</v>
      </c>
      <c r="F1433" s="137">
        <f t="shared" si="132"/>
        <v>73.23599999999999</v>
      </c>
      <c r="G1433" s="18" t="s">
        <v>4914</v>
      </c>
      <c r="H1433" s="19" t="s">
        <v>31</v>
      </c>
      <c r="I1433" s="61" t="s">
        <v>1815</v>
      </c>
      <c r="J1433" s="19" t="s">
        <v>32</v>
      </c>
      <c r="K1433" s="21" t="s">
        <v>4910</v>
      </c>
      <c r="L1433" s="60">
        <v>5900</v>
      </c>
    </row>
    <row r="1434" spans="1:12" s="55" customFormat="1" ht="18" customHeight="1" x14ac:dyDescent="0.25">
      <c r="A1434" s="14" t="s">
        <v>4726</v>
      </c>
      <c r="B1434" s="58" t="s">
        <v>1812</v>
      </c>
      <c r="C1434" s="56" t="s">
        <v>4915</v>
      </c>
      <c r="D1434" s="96">
        <v>35.97</v>
      </c>
      <c r="E1434" s="95">
        <v>0.06</v>
      </c>
      <c r="F1434" s="137">
        <f t="shared" si="132"/>
        <v>73.23599999999999</v>
      </c>
      <c r="G1434" s="18" t="s">
        <v>4916</v>
      </c>
      <c r="H1434" s="19" t="s">
        <v>36</v>
      </c>
      <c r="I1434" s="62" t="s">
        <v>1815</v>
      </c>
      <c r="J1434" s="19" t="s">
        <v>37</v>
      </c>
      <c r="K1434" s="21" t="s">
        <v>4910</v>
      </c>
      <c r="L1434" s="60">
        <v>5900</v>
      </c>
    </row>
    <row r="1435" spans="1:12" s="55" customFormat="1" ht="18" customHeight="1" x14ac:dyDescent="0.25">
      <c r="A1435" s="14" t="s">
        <v>4726</v>
      </c>
      <c r="B1435" s="58" t="s">
        <v>1812</v>
      </c>
      <c r="C1435" s="56" t="s">
        <v>4917</v>
      </c>
      <c r="D1435" s="96">
        <v>37.06</v>
      </c>
      <c r="E1435" s="95">
        <v>0.06</v>
      </c>
      <c r="F1435" s="137">
        <f>SUM(D1435+E1435)*1.2 + 35</f>
        <v>79.544000000000011</v>
      </c>
      <c r="G1435" s="18" t="s">
        <v>4918</v>
      </c>
      <c r="H1435" s="19" t="s">
        <v>31</v>
      </c>
      <c r="I1435" s="61" t="s">
        <v>1815</v>
      </c>
      <c r="J1435" s="19" t="s">
        <v>32</v>
      </c>
      <c r="K1435" s="21" t="s">
        <v>4919</v>
      </c>
      <c r="L1435" s="60">
        <v>7000</v>
      </c>
    </row>
    <row r="1436" spans="1:12" s="55" customFormat="1" ht="18" customHeight="1" x14ac:dyDescent="0.25">
      <c r="A1436" s="14" t="s">
        <v>4726</v>
      </c>
      <c r="B1436" s="58" t="s">
        <v>1812</v>
      </c>
      <c r="C1436" s="56" t="s">
        <v>4920</v>
      </c>
      <c r="D1436" s="96">
        <v>37.06</v>
      </c>
      <c r="E1436" s="95">
        <v>0.06</v>
      </c>
      <c r="F1436" s="137">
        <f>SUM(D1436+E1436)*1.2 + 35</f>
        <v>79.544000000000011</v>
      </c>
      <c r="G1436" s="18" t="s">
        <v>4921</v>
      </c>
      <c r="H1436" s="19" t="s">
        <v>36</v>
      </c>
      <c r="I1436" s="62" t="s">
        <v>1815</v>
      </c>
      <c r="J1436" s="19" t="s">
        <v>37</v>
      </c>
      <c r="K1436" s="21" t="s">
        <v>4919</v>
      </c>
      <c r="L1436" s="60">
        <v>7000</v>
      </c>
    </row>
    <row r="1437" spans="1:12" s="55" customFormat="1" ht="18" customHeight="1" x14ac:dyDescent="0.25">
      <c r="A1437" s="14" t="s">
        <v>4726</v>
      </c>
      <c r="B1437" s="58" t="s">
        <v>1812</v>
      </c>
      <c r="C1437" s="56" t="s">
        <v>4922</v>
      </c>
      <c r="D1437" s="96">
        <v>12.56</v>
      </c>
      <c r="E1437" s="95">
        <v>0.06</v>
      </c>
      <c r="F1437" s="137">
        <f t="shared" si="131"/>
        <v>35.143999999999998</v>
      </c>
      <c r="G1437" s="18" t="s">
        <v>4923</v>
      </c>
      <c r="H1437" s="19" t="s">
        <v>21</v>
      </c>
      <c r="I1437" s="63" t="s">
        <v>1815</v>
      </c>
      <c r="J1437" s="19" t="s">
        <v>23</v>
      </c>
      <c r="K1437" s="21" t="s">
        <v>4924</v>
      </c>
      <c r="L1437" s="60">
        <v>18000</v>
      </c>
    </row>
    <row r="1438" spans="1:12" s="55" customFormat="1" ht="18" customHeight="1" x14ac:dyDescent="0.25">
      <c r="A1438" s="14" t="s">
        <v>4726</v>
      </c>
      <c r="B1438" s="58" t="s">
        <v>1812</v>
      </c>
      <c r="C1438" s="56" t="s">
        <v>4925</v>
      </c>
      <c r="D1438" s="96">
        <v>11.56</v>
      </c>
      <c r="E1438" s="95">
        <v>0.06</v>
      </c>
      <c r="F1438" s="137">
        <f t="shared" si="131"/>
        <v>33.944000000000003</v>
      </c>
      <c r="G1438" s="18" t="s">
        <v>4926</v>
      </c>
      <c r="H1438" s="19" t="s">
        <v>27</v>
      </c>
      <c r="I1438" s="59" t="s">
        <v>1815</v>
      </c>
      <c r="J1438" s="19" t="s">
        <v>28</v>
      </c>
      <c r="K1438" s="21" t="s">
        <v>4924</v>
      </c>
      <c r="L1438" s="60">
        <v>10000</v>
      </c>
    </row>
    <row r="1439" spans="1:12" s="55" customFormat="1" ht="18" customHeight="1" x14ac:dyDescent="0.25">
      <c r="A1439" s="14" t="s">
        <v>4726</v>
      </c>
      <c r="B1439" s="58" t="s">
        <v>1812</v>
      </c>
      <c r="C1439" s="56" t="s">
        <v>4927</v>
      </c>
      <c r="D1439" s="96">
        <v>11.56</v>
      </c>
      <c r="E1439" s="95">
        <v>0.06</v>
      </c>
      <c r="F1439" s="137">
        <f t="shared" si="131"/>
        <v>33.944000000000003</v>
      </c>
      <c r="G1439" s="18" t="s">
        <v>4928</v>
      </c>
      <c r="H1439" s="19" t="s">
        <v>31</v>
      </c>
      <c r="I1439" s="61" t="s">
        <v>1815</v>
      </c>
      <c r="J1439" s="19" t="s">
        <v>32</v>
      </c>
      <c r="K1439" s="21" t="s">
        <v>4924</v>
      </c>
      <c r="L1439" s="60">
        <v>10000</v>
      </c>
    </row>
    <row r="1440" spans="1:12" s="55" customFormat="1" ht="18" customHeight="1" x14ac:dyDescent="0.25">
      <c r="A1440" s="14" t="s">
        <v>4726</v>
      </c>
      <c r="B1440" s="58" t="s">
        <v>1812</v>
      </c>
      <c r="C1440" s="56" t="s">
        <v>4929</v>
      </c>
      <c r="D1440" s="96">
        <v>11.56</v>
      </c>
      <c r="E1440" s="95">
        <v>0.06</v>
      </c>
      <c r="F1440" s="137">
        <f t="shared" si="131"/>
        <v>33.944000000000003</v>
      </c>
      <c r="G1440" s="18" t="s">
        <v>4930</v>
      </c>
      <c r="H1440" s="19" t="s">
        <v>36</v>
      </c>
      <c r="I1440" s="62" t="s">
        <v>1815</v>
      </c>
      <c r="J1440" s="19" t="s">
        <v>37</v>
      </c>
      <c r="K1440" s="21" t="s">
        <v>4924</v>
      </c>
      <c r="L1440" s="60">
        <v>10000</v>
      </c>
    </row>
    <row r="1441" spans="1:12" s="55" customFormat="1" ht="18" customHeight="1" x14ac:dyDescent="0.25">
      <c r="A1441" s="14" t="s">
        <v>4726</v>
      </c>
      <c r="B1441" s="58" t="s">
        <v>1812</v>
      </c>
      <c r="C1441" s="56" t="s">
        <v>4931</v>
      </c>
      <c r="D1441" s="96">
        <v>4.92</v>
      </c>
      <c r="E1441" s="95">
        <v>0.06</v>
      </c>
      <c r="F1441" s="137">
        <f t="shared" si="131"/>
        <v>25.975999999999999</v>
      </c>
      <c r="G1441" s="18" t="s">
        <v>4932</v>
      </c>
      <c r="H1441" s="19" t="s">
        <v>21</v>
      </c>
      <c r="I1441" s="63" t="s">
        <v>1815</v>
      </c>
      <c r="J1441" s="19" t="s">
        <v>23</v>
      </c>
      <c r="K1441" s="21" t="s">
        <v>4933</v>
      </c>
      <c r="L1441" s="60">
        <v>3000</v>
      </c>
    </row>
    <row r="1442" spans="1:12" s="55" customFormat="1" ht="18" customHeight="1" x14ac:dyDescent="0.25">
      <c r="A1442" s="14" t="s">
        <v>4726</v>
      </c>
      <c r="B1442" s="58" t="s">
        <v>1812</v>
      </c>
      <c r="C1442" s="56" t="s">
        <v>4934</v>
      </c>
      <c r="D1442" s="96">
        <v>4.92</v>
      </c>
      <c r="E1442" s="95">
        <v>0.06</v>
      </c>
      <c r="F1442" s="137">
        <f t="shared" si="131"/>
        <v>25.975999999999999</v>
      </c>
      <c r="G1442" s="18" t="s">
        <v>4935</v>
      </c>
      <c r="H1442" s="19" t="s">
        <v>27</v>
      </c>
      <c r="I1442" s="59" t="s">
        <v>1815</v>
      </c>
      <c r="J1442" s="19" t="s">
        <v>28</v>
      </c>
      <c r="K1442" s="21" t="s">
        <v>4933</v>
      </c>
      <c r="L1442" s="60">
        <v>2500</v>
      </c>
    </row>
    <row r="1443" spans="1:12" s="55" customFormat="1" ht="18" customHeight="1" x14ac:dyDescent="0.25">
      <c r="A1443" s="14" t="s">
        <v>4726</v>
      </c>
      <c r="B1443" s="58" t="s">
        <v>1812</v>
      </c>
      <c r="C1443" s="56" t="s">
        <v>4936</v>
      </c>
      <c r="D1443" s="96">
        <v>4.92</v>
      </c>
      <c r="E1443" s="95">
        <v>0.06</v>
      </c>
      <c r="F1443" s="137">
        <f t="shared" si="131"/>
        <v>25.975999999999999</v>
      </c>
      <c r="G1443" s="18" t="s">
        <v>4937</v>
      </c>
      <c r="H1443" s="19" t="s">
        <v>31</v>
      </c>
      <c r="I1443" s="61" t="s">
        <v>1815</v>
      </c>
      <c r="J1443" s="19" t="s">
        <v>32</v>
      </c>
      <c r="K1443" s="21" t="s">
        <v>4933</v>
      </c>
      <c r="L1443" s="60">
        <v>2500</v>
      </c>
    </row>
    <row r="1444" spans="1:12" s="55" customFormat="1" ht="18" customHeight="1" x14ac:dyDescent="0.25">
      <c r="A1444" s="14" t="s">
        <v>4726</v>
      </c>
      <c r="B1444" s="58" t="s">
        <v>1812</v>
      </c>
      <c r="C1444" s="56" t="s">
        <v>4938</v>
      </c>
      <c r="D1444" s="96">
        <v>4.92</v>
      </c>
      <c r="E1444" s="95">
        <v>0.06</v>
      </c>
      <c r="F1444" s="137">
        <f t="shared" si="131"/>
        <v>25.975999999999999</v>
      </c>
      <c r="G1444" s="18" t="s">
        <v>4939</v>
      </c>
      <c r="H1444" s="19" t="s">
        <v>36</v>
      </c>
      <c r="I1444" s="62" t="s">
        <v>1815</v>
      </c>
      <c r="J1444" s="19" t="s">
        <v>37</v>
      </c>
      <c r="K1444" s="21" t="s">
        <v>4933</v>
      </c>
      <c r="L1444" s="60">
        <v>2500</v>
      </c>
    </row>
    <row r="1445" spans="1:12" s="55" customFormat="1" ht="18" customHeight="1" x14ac:dyDescent="0.25">
      <c r="A1445" s="14" t="s">
        <v>4726</v>
      </c>
      <c r="B1445" s="58" t="s">
        <v>1812</v>
      </c>
      <c r="C1445" s="56" t="s">
        <v>4940</v>
      </c>
      <c r="D1445" s="96">
        <v>10.41</v>
      </c>
      <c r="E1445" s="95">
        <v>0.06</v>
      </c>
      <c r="F1445" s="137">
        <f t="shared" si="131"/>
        <v>32.564</v>
      </c>
      <c r="G1445" s="18" t="s">
        <v>4941</v>
      </c>
      <c r="H1445" s="19" t="s">
        <v>21</v>
      </c>
      <c r="I1445" s="63" t="s">
        <v>1815</v>
      </c>
      <c r="J1445" s="19" t="s">
        <v>23</v>
      </c>
      <c r="K1445" s="21" t="s">
        <v>4942</v>
      </c>
      <c r="L1445" s="60">
        <v>5500</v>
      </c>
    </row>
    <row r="1446" spans="1:12" s="55" customFormat="1" ht="18" customHeight="1" x14ac:dyDescent="0.25">
      <c r="A1446" s="14" t="s">
        <v>4726</v>
      </c>
      <c r="B1446" s="58" t="s">
        <v>1812</v>
      </c>
      <c r="C1446" s="56" t="s">
        <v>4943</v>
      </c>
      <c r="D1446" s="96">
        <v>10.41</v>
      </c>
      <c r="E1446" s="95">
        <v>0.06</v>
      </c>
      <c r="F1446" s="137">
        <f t="shared" si="131"/>
        <v>32.564</v>
      </c>
      <c r="G1446" s="18" t="s">
        <v>4944</v>
      </c>
      <c r="H1446" s="19" t="s">
        <v>27</v>
      </c>
      <c r="I1446" s="59" t="s">
        <v>1815</v>
      </c>
      <c r="J1446" s="19" t="s">
        <v>28</v>
      </c>
      <c r="K1446" s="21" t="s">
        <v>4942</v>
      </c>
      <c r="L1446" s="60">
        <v>4300</v>
      </c>
    </row>
    <row r="1447" spans="1:12" s="55" customFormat="1" ht="18" customHeight="1" x14ac:dyDescent="0.25">
      <c r="A1447" s="14" t="s">
        <v>4726</v>
      </c>
      <c r="B1447" s="58" t="s">
        <v>1812</v>
      </c>
      <c r="C1447" s="56" t="s">
        <v>4945</v>
      </c>
      <c r="D1447" s="96">
        <v>10.41</v>
      </c>
      <c r="E1447" s="95">
        <v>0.06</v>
      </c>
      <c r="F1447" s="137">
        <f t="shared" si="131"/>
        <v>32.564</v>
      </c>
      <c r="G1447" s="18" t="s">
        <v>4946</v>
      </c>
      <c r="H1447" s="19" t="s">
        <v>31</v>
      </c>
      <c r="I1447" s="61" t="s">
        <v>1815</v>
      </c>
      <c r="J1447" s="19" t="s">
        <v>32</v>
      </c>
      <c r="K1447" s="21" t="s">
        <v>4942</v>
      </c>
      <c r="L1447" s="60">
        <v>4300</v>
      </c>
    </row>
    <row r="1448" spans="1:12" s="55" customFormat="1" ht="18" customHeight="1" x14ac:dyDescent="0.25">
      <c r="A1448" s="14" t="s">
        <v>4726</v>
      </c>
      <c r="B1448" s="58" t="s">
        <v>1812</v>
      </c>
      <c r="C1448" s="56" t="s">
        <v>4947</v>
      </c>
      <c r="D1448" s="96">
        <v>10.41</v>
      </c>
      <c r="E1448" s="95">
        <v>0.06</v>
      </c>
      <c r="F1448" s="137">
        <f t="shared" si="131"/>
        <v>32.564</v>
      </c>
      <c r="G1448" s="18" t="s">
        <v>4948</v>
      </c>
      <c r="H1448" s="19" t="s">
        <v>36</v>
      </c>
      <c r="I1448" s="62" t="s">
        <v>1815</v>
      </c>
      <c r="J1448" s="19" t="s">
        <v>37</v>
      </c>
      <c r="K1448" s="21" t="s">
        <v>4942</v>
      </c>
      <c r="L1448" s="60">
        <v>4300</v>
      </c>
    </row>
    <row r="1449" spans="1:12" s="55" customFormat="1" ht="18" customHeight="1" x14ac:dyDescent="0.25">
      <c r="A1449" s="14" t="s">
        <v>4726</v>
      </c>
      <c r="B1449" s="58" t="s">
        <v>1812</v>
      </c>
      <c r="C1449" s="56" t="s">
        <v>4949</v>
      </c>
      <c r="D1449" s="96">
        <v>8.07</v>
      </c>
      <c r="E1449" s="95">
        <v>0.06</v>
      </c>
      <c r="F1449" s="137">
        <f t="shared" si="131"/>
        <v>29.756</v>
      </c>
      <c r="G1449" s="18" t="s">
        <v>4950</v>
      </c>
      <c r="H1449" s="19" t="s">
        <v>21</v>
      </c>
      <c r="I1449" s="63" t="s">
        <v>1815</v>
      </c>
      <c r="J1449" s="19" t="s">
        <v>23</v>
      </c>
      <c r="K1449" s="21" t="s">
        <v>4951</v>
      </c>
      <c r="L1449" s="60">
        <v>8000</v>
      </c>
    </row>
    <row r="1450" spans="1:12" s="55" customFormat="1" ht="18" customHeight="1" x14ac:dyDescent="0.25">
      <c r="A1450" s="14" t="s">
        <v>4726</v>
      </c>
      <c r="B1450" s="58" t="s">
        <v>1812</v>
      </c>
      <c r="C1450" s="56" t="s">
        <v>4952</v>
      </c>
      <c r="D1450" s="96">
        <v>8.07</v>
      </c>
      <c r="E1450" s="95">
        <v>0.06</v>
      </c>
      <c r="F1450" s="137">
        <f t="shared" si="131"/>
        <v>29.756</v>
      </c>
      <c r="G1450" s="18" t="s">
        <v>4953</v>
      </c>
      <c r="H1450" s="19" t="s">
        <v>27</v>
      </c>
      <c r="I1450" s="59" t="s">
        <v>1815</v>
      </c>
      <c r="J1450" s="19" t="s">
        <v>28</v>
      </c>
      <c r="K1450" s="21" t="s">
        <v>4951</v>
      </c>
      <c r="L1450" s="60">
        <v>6000</v>
      </c>
    </row>
    <row r="1451" spans="1:12" s="55" customFormat="1" ht="18" customHeight="1" x14ac:dyDescent="0.25">
      <c r="A1451" s="14" t="s">
        <v>4726</v>
      </c>
      <c r="B1451" s="58" t="s">
        <v>1812</v>
      </c>
      <c r="C1451" s="56" t="s">
        <v>4954</v>
      </c>
      <c r="D1451" s="96">
        <v>8.07</v>
      </c>
      <c r="E1451" s="95">
        <v>0.06</v>
      </c>
      <c r="F1451" s="137">
        <f t="shared" si="131"/>
        <v>29.756</v>
      </c>
      <c r="G1451" s="18" t="s">
        <v>4955</v>
      </c>
      <c r="H1451" s="19" t="s">
        <v>31</v>
      </c>
      <c r="I1451" s="61" t="s">
        <v>1815</v>
      </c>
      <c r="J1451" s="19" t="s">
        <v>32</v>
      </c>
      <c r="K1451" s="21" t="s">
        <v>4951</v>
      </c>
      <c r="L1451" s="60">
        <v>6000</v>
      </c>
    </row>
    <row r="1452" spans="1:12" s="55" customFormat="1" ht="18" customHeight="1" x14ac:dyDescent="0.25">
      <c r="A1452" s="14" t="s">
        <v>4726</v>
      </c>
      <c r="B1452" s="58" t="s">
        <v>1812</v>
      </c>
      <c r="C1452" s="56" t="s">
        <v>4956</v>
      </c>
      <c r="D1452" s="96">
        <v>8.07</v>
      </c>
      <c r="E1452" s="95">
        <v>0.06</v>
      </c>
      <c r="F1452" s="137">
        <f t="shared" si="131"/>
        <v>29.756</v>
      </c>
      <c r="G1452" s="18" t="s">
        <v>4957</v>
      </c>
      <c r="H1452" s="19" t="s">
        <v>36</v>
      </c>
      <c r="I1452" s="62" t="s">
        <v>1815</v>
      </c>
      <c r="J1452" s="19" t="s">
        <v>37</v>
      </c>
      <c r="K1452" s="21" t="s">
        <v>4951</v>
      </c>
      <c r="L1452" s="60">
        <v>6000</v>
      </c>
    </row>
    <row r="1453" spans="1:12" s="55" customFormat="1" ht="18" customHeight="1" x14ac:dyDescent="0.25">
      <c r="A1453" s="14" t="s">
        <v>4726</v>
      </c>
      <c r="B1453" s="58" t="s">
        <v>1812</v>
      </c>
      <c r="C1453" s="56" t="s">
        <v>4958</v>
      </c>
      <c r="D1453" s="96">
        <v>35.160000000000004</v>
      </c>
      <c r="E1453" s="95">
        <v>0.06</v>
      </c>
      <c r="F1453" s="137">
        <f>SUM(D1453+E1453)*1.2 + 30</f>
        <v>72.26400000000001</v>
      </c>
      <c r="G1453" s="18" t="s">
        <v>4959</v>
      </c>
      <c r="H1453" s="19" t="s">
        <v>21</v>
      </c>
      <c r="I1453" s="63" t="s">
        <v>1815</v>
      </c>
      <c r="J1453" s="19" t="s">
        <v>23</v>
      </c>
      <c r="K1453" s="21" t="s">
        <v>4960</v>
      </c>
      <c r="L1453" s="60">
        <v>18000</v>
      </c>
    </row>
    <row r="1454" spans="1:12" s="55" customFormat="1" ht="18" customHeight="1" x14ac:dyDescent="0.25">
      <c r="A1454" s="14" t="s">
        <v>4726</v>
      </c>
      <c r="B1454" s="58" t="s">
        <v>1812</v>
      </c>
      <c r="C1454" s="56" t="s">
        <v>4961</v>
      </c>
      <c r="D1454" s="96">
        <v>35.160000000000004</v>
      </c>
      <c r="E1454" s="95">
        <v>0.06</v>
      </c>
      <c r="F1454" s="137">
        <f t="shared" ref="F1454:F1456" si="133">SUM(D1454+E1454)*1.2 + 30</f>
        <v>72.26400000000001</v>
      </c>
      <c r="G1454" s="18" t="s">
        <v>4962</v>
      </c>
      <c r="H1454" s="19" t="s">
        <v>27</v>
      </c>
      <c r="I1454" s="59" t="s">
        <v>1815</v>
      </c>
      <c r="J1454" s="19" t="s">
        <v>28</v>
      </c>
      <c r="K1454" s="21" t="s">
        <v>4960</v>
      </c>
      <c r="L1454" s="60">
        <v>12000</v>
      </c>
    </row>
    <row r="1455" spans="1:12" s="55" customFormat="1" ht="18" customHeight="1" x14ac:dyDescent="0.25">
      <c r="A1455" s="14" t="s">
        <v>4726</v>
      </c>
      <c r="B1455" s="58" t="s">
        <v>1812</v>
      </c>
      <c r="C1455" s="56" t="s">
        <v>4963</v>
      </c>
      <c r="D1455" s="96">
        <v>35.160000000000004</v>
      </c>
      <c r="E1455" s="95">
        <v>0.06</v>
      </c>
      <c r="F1455" s="137">
        <f t="shared" si="133"/>
        <v>72.26400000000001</v>
      </c>
      <c r="G1455" s="18" t="s">
        <v>4964</v>
      </c>
      <c r="H1455" s="19" t="s">
        <v>31</v>
      </c>
      <c r="I1455" s="61" t="s">
        <v>1815</v>
      </c>
      <c r="J1455" s="19" t="s">
        <v>32</v>
      </c>
      <c r="K1455" s="21" t="s">
        <v>4960</v>
      </c>
      <c r="L1455" s="60">
        <v>12000</v>
      </c>
    </row>
    <row r="1456" spans="1:12" s="55" customFormat="1" ht="18" customHeight="1" x14ac:dyDescent="0.25">
      <c r="A1456" s="14" t="s">
        <v>4726</v>
      </c>
      <c r="B1456" s="58" t="s">
        <v>1812</v>
      </c>
      <c r="C1456" s="56" t="s">
        <v>4965</v>
      </c>
      <c r="D1456" s="96">
        <v>35.160000000000004</v>
      </c>
      <c r="E1456" s="95">
        <v>0.06</v>
      </c>
      <c r="F1456" s="137">
        <f t="shared" si="133"/>
        <v>72.26400000000001</v>
      </c>
      <c r="G1456" s="18" t="s">
        <v>4966</v>
      </c>
      <c r="H1456" s="19" t="s">
        <v>36</v>
      </c>
      <c r="I1456" s="62" t="s">
        <v>1815</v>
      </c>
      <c r="J1456" s="19" t="s">
        <v>37</v>
      </c>
      <c r="K1456" s="21" t="s">
        <v>4960</v>
      </c>
      <c r="L1456" s="60">
        <v>12000</v>
      </c>
    </row>
    <row r="1457" spans="1:12" s="55" customFormat="1" ht="18" customHeight="1" x14ac:dyDescent="0.25">
      <c r="A1457" s="14" t="s">
        <v>4726</v>
      </c>
      <c r="B1457" s="58" t="s">
        <v>1812</v>
      </c>
      <c r="C1457" s="56" t="s">
        <v>4967</v>
      </c>
      <c r="D1457" s="96">
        <v>61.17</v>
      </c>
      <c r="E1457" s="95">
        <v>0.06</v>
      </c>
      <c r="F1457" s="137">
        <f>SUM(D1457+E1457)*1.2 + 55</f>
        <v>128.476</v>
      </c>
      <c r="G1457" s="18" t="s">
        <v>4968</v>
      </c>
      <c r="H1457" s="19" t="s">
        <v>21</v>
      </c>
      <c r="I1457" s="63" t="s">
        <v>1815</v>
      </c>
      <c r="J1457" s="19" t="s">
        <v>23</v>
      </c>
      <c r="K1457" s="21" t="s">
        <v>4969</v>
      </c>
      <c r="L1457" s="60">
        <v>23600</v>
      </c>
    </row>
    <row r="1458" spans="1:12" s="55" customFormat="1" ht="18" customHeight="1" x14ac:dyDescent="0.25">
      <c r="A1458" s="14" t="s">
        <v>4726</v>
      </c>
      <c r="B1458" s="58" t="s">
        <v>1812</v>
      </c>
      <c r="C1458" s="56" t="s">
        <v>4970</v>
      </c>
      <c r="D1458" s="96">
        <v>61.17</v>
      </c>
      <c r="E1458" s="95">
        <v>0.06</v>
      </c>
      <c r="F1458" s="137">
        <f t="shared" ref="F1458:F1460" si="134">SUM(D1458+E1458)*1.2 + 55</f>
        <v>128.476</v>
      </c>
      <c r="G1458" s="18" t="s">
        <v>4971</v>
      </c>
      <c r="H1458" s="19" t="s">
        <v>27</v>
      </c>
      <c r="I1458" s="59" t="s">
        <v>1815</v>
      </c>
      <c r="J1458" s="19" t="s">
        <v>28</v>
      </c>
      <c r="K1458" s="21" t="s">
        <v>4969</v>
      </c>
      <c r="L1458" s="60">
        <v>16500</v>
      </c>
    </row>
    <row r="1459" spans="1:12" s="55" customFormat="1" ht="18" customHeight="1" x14ac:dyDescent="0.25">
      <c r="A1459" s="14" t="s">
        <v>4726</v>
      </c>
      <c r="B1459" s="58" t="s">
        <v>1812</v>
      </c>
      <c r="C1459" s="56" t="s">
        <v>4972</v>
      </c>
      <c r="D1459" s="96">
        <v>61.17</v>
      </c>
      <c r="E1459" s="95">
        <v>0.06</v>
      </c>
      <c r="F1459" s="137">
        <f t="shared" si="134"/>
        <v>128.476</v>
      </c>
      <c r="G1459" s="18" t="s">
        <v>4973</v>
      </c>
      <c r="H1459" s="19" t="s">
        <v>31</v>
      </c>
      <c r="I1459" s="61" t="s">
        <v>1815</v>
      </c>
      <c r="J1459" s="19" t="s">
        <v>32</v>
      </c>
      <c r="K1459" s="21" t="s">
        <v>4969</v>
      </c>
      <c r="L1459" s="60">
        <v>16500</v>
      </c>
    </row>
    <row r="1460" spans="1:12" s="55" customFormat="1" ht="18" customHeight="1" x14ac:dyDescent="0.25">
      <c r="A1460" s="14" t="s">
        <v>4726</v>
      </c>
      <c r="B1460" s="58" t="s">
        <v>1812</v>
      </c>
      <c r="C1460" s="56" t="s">
        <v>4974</v>
      </c>
      <c r="D1460" s="96">
        <v>61.17</v>
      </c>
      <c r="E1460" s="95">
        <v>0.06</v>
      </c>
      <c r="F1460" s="137">
        <f t="shared" si="134"/>
        <v>128.476</v>
      </c>
      <c r="G1460" s="18" t="s">
        <v>4975</v>
      </c>
      <c r="H1460" s="19" t="s">
        <v>36</v>
      </c>
      <c r="I1460" s="62" t="s">
        <v>1815</v>
      </c>
      <c r="J1460" s="19" t="s">
        <v>37</v>
      </c>
      <c r="K1460" s="21" t="s">
        <v>4969</v>
      </c>
      <c r="L1460" s="60">
        <v>16500</v>
      </c>
    </row>
    <row r="1461" spans="1:12" s="55" customFormat="1" ht="18" customHeight="1" x14ac:dyDescent="0.25">
      <c r="A1461" s="14" t="s">
        <v>4726</v>
      </c>
      <c r="B1461" s="58" t="s">
        <v>1812</v>
      </c>
      <c r="C1461" s="56" t="s">
        <v>4976</v>
      </c>
      <c r="D1461" s="96">
        <v>49.56</v>
      </c>
      <c r="E1461" s="95">
        <v>0.06</v>
      </c>
      <c r="F1461" s="137">
        <f>SUM(D1461+E1461)*1.2 + 45</f>
        <v>104.54400000000001</v>
      </c>
      <c r="G1461" s="18" t="s">
        <v>4977</v>
      </c>
      <c r="H1461" s="19" t="s">
        <v>21</v>
      </c>
      <c r="I1461" s="63" t="s">
        <v>1815</v>
      </c>
      <c r="J1461" s="19" t="s">
        <v>23</v>
      </c>
      <c r="K1461" s="21" t="s">
        <v>4978</v>
      </c>
      <c r="L1461" s="60">
        <v>22000</v>
      </c>
    </row>
    <row r="1462" spans="1:12" s="55" customFormat="1" ht="18" customHeight="1" x14ac:dyDescent="0.25">
      <c r="A1462" s="14" t="s">
        <v>4726</v>
      </c>
      <c r="B1462" s="58" t="s">
        <v>1812</v>
      </c>
      <c r="C1462" s="56" t="s">
        <v>4979</v>
      </c>
      <c r="D1462" s="96">
        <v>26.16</v>
      </c>
      <c r="E1462" s="95">
        <v>0.06</v>
      </c>
      <c r="F1462" s="137">
        <f>SUM(D1462+E1462)*1.2 + 22</f>
        <v>53.463999999999999</v>
      </c>
      <c r="G1462" s="18" t="s">
        <v>4980</v>
      </c>
      <c r="H1462" s="19" t="s">
        <v>21</v>
      </c>
      <c r="I1462" s="63" t="s">
        <v>1815</v>
      </c>
      <c r="J1462" s="19" t="s">
        <v>23</v>
      </c>
      <c r="K1462" s="21" t="s">
        <v>4981</v>
      </c>
      <c r="L1462" s="60">
        <v>15000</v>
      </c>
    </row>
    <row r="1463" spans="1:12" s="55" customFormat="1" ht="18" customHeight="1" x14ac:dyDescent="0.25">
      <c r="A1463" s="14" t="s">
        <v>4726</v>
      </c>
      <c r="B1463" s="58" t="s">
        <v>1812</v>
      </c>
      <c r="C1463" s="56" t="s">
        <v>4982</v>
      </c>
      <c r="D1463" s="96">
        <v>31.56</v>
      </c>
      <c r="E1463" s="95">
        <v>0.06</v>
      </c>
      <c r="F1463" s="137">
        <f>SUM(D1463+E1463)*1.2 + 30</f>
        <v>67.943999999999988</v>
      </c>
      <c r="G1463" s="18" t="s">
        <v>4983</v>
      </c>
      <c r="H1463" s="19" t="s">
        <v>27</v>
      </c>
      <c r="I1463" s="59" t="s">
        <v>1815</v>
      </c>
      <c r="J1463" s="19" t="s">
        <v>28</v>
      </c>
      <c r="K1463" s="21" t="s">
        <v>4981</v>
      </c>
      <c r="L1463" s="60">
        <v>18000</v>
      </c>
    </row>
    <row r="1464" spans="1:12" s="55" customFormat="1" ht="18" customHeight="1" x14ac:dyDescent="0.25">
      <c r="A1464" s="14" t="s">
        <v>4726</v>
      </c>
      <c r="B1464" s="58" t="s">
        <v>1812</v>
      </c>
      <c r="C1464" s="56" t="s">
        <v>4984</v>
      </c>
      <c r="D1464" s="96">
        <v>35.06</v>
      </c>
      <c r="E1464" s="95">
        <v>0.06</v>
      </c>
      <c r="F1464" s="137">
        <f t="shared" ref="F1464:F1465" si="135">SUM(D1464+E1464)*1.2 + 30</f>
        <v>72.144000000000005</v>
      </c>
      <c r="G1464" s="18" t="s">
        <v>4985</v>
      </c>
      <c r="H1464" s="19" t="s">
        <v>31</v>
      </c>
      <c r="I1464" s="61" t="s">
        <v>1815</v>
      </c>
      <c r="J1464" s="19" t="s">
        <v>32</v>
      </c>
      <c r="K1464" s="21" t="s">
        <v>4981</v>
      </c>
      <c r="L1464" s="60">
        <v>18000</v>
      </c>
    </row>
    <row r="1465" spans="1:12" s="55" customFormat="1" ht="18" customHeight="1" x14ac:dyDescent="0.25">
      <c r="A1465" s="14" t="s">
        <v>4726</v>
      </c>
      <c r="B1465" s="58" t="s">
        <v>1812</v>
      </c>
      <c r="C1465" s="56" t="s">
        <v>4986</v>
      </c>
      <c r="D1465" s="96">
        <v>31.56</v>
      </c>
      <c r="E1465" s="95">
        <v>0.06</v>
      </c>
      <c r="F1465" s="137">
        <f t="shared" si="135"/>
        <v>67.943999999999988</v>
      </c>
      <c r="G1465" s="18" t="s">
        <v>4987</v>
      </c>
      <c r="H1465" s="19" t="s">
        <v>36</v>
      </c>
      <c r="I1465" s="62" t="s">
        <v>1815</v>
      </c>
      <c r="J1465" s="19" t="s">
        <v>37</v>
      </c>
      <c r="K1465" s="21" t="s">
        <v>4981</v>
      </c>
      <c r="L1465" s="60">
        <v>18000</v>
      </c>
    </row>
    <row r="1466" spans="1:12" s="55" customFormat="1" ht="18" customHeight="1" x14ac:dyDescent="0.25">
      <c r="A1466" s="14" t="s">
        <v>4726</v>
      </c>
      <c r="B1466" s="58" t="s">
        <v>1812</v>
      </c>
      <c r="C1466" s="56" t="s">
        <v>4988</v>
      </c>
      <c r="D1466" s="96">
        <v>37.86</v>
      </c>
      <c r="E1466" s="95">
        <v>0.06</v>
      </c>
      <c r="F1466" s="137">
        <f>SUM(D1466+E1466)*1.2 + 35</f>
        <v>80.503999999999991</v>
      </c>
      <c r="G1466" s="18" t="s">
        <v>4989</v>
      </c>
      <c r="H1466" s="19" t="s">
        <v>21</v>
      </c>
      <c r="I1466" s="63" t="s">
        <v>1815</v>
      </c>
      <c r="J1466" s="19" t="s">
        <v>23</v>
      </c>
      <c r="K1466" s="21" t="s">
        <v>4990</v>
      </c>
      <c r="L1466" s="60">
        <v>25000</v>
      </c>
    </row>
    <row r="1467" spans="1:12" s="55" customFormat="1" ht="18" customHeight="1" x14ac:dyDescent="0.25">
      <c r="A1467" s="14" t="s">
        <v>4726</v>
      </c>
      <c r="B1467" s="58" t="s">
        <v>1812</v>
      </c>
      <c r="C1467" s="56" t="s">
        <v>4991</v>
      </c>
      <c r="D1467" s="96">
        <v>42.06</v>
      </c>
      <c r="E1467" s="95">
        <v>0.06</v>
      </c>
      <c r="F1467" s="137">
        <f>SUM(D1467+E1467)*1.2 + 40</f>
        <v>90.544000000000011</v>
      </c>
      <c r="G1467" s="18" t="s">
        <v>4992</v>
      </c>
      <c r="H1467" s="19" t="s">
        <v>27</v>
      </c>
      <c r="I1467" s="59" t="s">
        <v>1815</v>
      </c>
      <c r="J1467" s="19" t="s">
        <v>28</v>
      </c>
      <c r="K1467" s="21" t="s">
        <v>4990</v>
      </c>
      <c r="L1467" s="60">
        <v>15000</v>
      </c>
    </row>
    <row r="1468" spans="1:12" s="55" customFormat="1" ht="18" customHeight="1" x14ac:dyDescent="0.25">
      <c r="A1468" s="14" t="s">
        <v>4726</v>
      </c>
      <c r="B1468" s="58" t="s">
        <v>1812</v>
      </c>
      <c r="C1468" s="56" t="s">
        <v>4993</v>
      </c>
      <c r="D1468" s="96">
        <v>42.06</v>
      </c>
      <c r="E1468" s="95">
        <v>0.06</v>
      </c>
      <c r="F1468" s="137">
        <f>SUM(D1468+E1468)*1.2 + 40</f>
        <v>90.544000000000011</v>
      </c>
      <c r="G1468" s="18" t="s">
        <v>4994</v>
      </c>
      <c r="H1468" s="19" t="s">
        <v>36</v>
      </c>
      <c r="I1468" s="62" t="s">
        <v>1815</v>
      </c>
      <c r="J1468" s="19" t="s">
        <v>37</v>
      </c>
      <c r="K1468" s="21" t="s">
        <v>4990</v>
      </c>
      <c r="L1468" s="60">
        <v>15000</v>
      </c>
    </row>
    <row r="1469" spans="1:12" s="55" customFormat="1" ht="18" customHeight="1" x14ac:dyDescent="0.25">
      <c r="A1469" s="14" t="s">
        <v>4726</v>
      </c>
      <c r="B1469" s="58" t="s">
        <v>1812</v>
      </c>
      <c r="C1469" s="56" t="s">
        <v>4995</v>
      </c>
      <c r="D1469" s="96">
        <v>22.56</v>
      </c>
      <c r="E1469" s="95">
        <v>0.06</v>
      </c>
      <c r="F1469" s="137">
        <f t="shared" si="131"/>
        <v>47.143999999999991</v>
      </c>
      <c r="G1469" s="18" t="s">
        <v>4996</v>
      </c>
      <c r="H1469" s="19" t="s">
        <v>21</v>
      </c>
      <c r="I1469" s="63" t="s">
        <v>1815</v>
      </c>
      <c r="J1469" s="19" t="s">
        <v>23</v>
      </c>
      <c r="K1469" s="21" t="s">
        <v>4997</v>
      </c>
      <c r="L1469" s="60">
        <v>19800</v>
      </c>
    </row>
    <row r="1470" spans="1:12" s="55" customFormat="1" ht="18" customHeight="1" x14ac:dyDescent="0.25">
      <c r="A1470" s="14" t="s">
        <v>4726</v>
      </c>
      <c r="B1470" s="58" t="s">
        <v>1812</v>
      </c>
      <c r="C1470" s="56" t="s">
        <v>4998</v>
      </c>
      <c r="D1470" s="96">
        <v>25.06</v>
      </c>
      <c r="E1470" s="95">
        <v>0.06</v>
      </c>
      <c r="F1470" s="137">
        <f t="shared" si="131"/>
        <v>50.143999999999991</v>
      </c>
      <c r="G1470" s="18" t="s">
        <v>4999</v>
      </c>
      <c r="H1470" s="19" t="s">
        <v>27</v>
      </c>
      <c r="I1470" s="59" t="s">
        <v>1815</v>
      </c>
      <c r="J1470" s="19" t="s">
        <v>28</v>
      </c>
      <c r="K1470" s="21" t="s">
        <v>4997</v>
      </c>
      <c r="L1470" s="60">
        <v>17800</v>
      </c>
    </row>
    <row r="1471" spans="1:12" s="55" customFormat="1" ht="18" customHeight="1" x14ac:dyDescent="0.25">
      <c r="A1471" s="14" t="s">
        <v>4726</v>
      </c>
      <c r="B1471" s="58" t="s">
        <v>1812</v>
      </c>
      <c r="C1471" s="56" t="s">
        <v>5000</v>
      </c>
      <c r="D1471" s="96">
        <v>25.06</v>
      </c>
      <c r="E1471" s="95">
        <v>0.06</v>
      </c>
      <c r="F1471" s="137">
        <f t="shared" si="131"/>
        <v>50.143999999999991</v>
      </c>
      <c r="G1471" s="18" t="s">
        <v>5001</v>
      </c>
      <c r="H1471" s="19" t="s">
        <v>31</v>
      </c>
      <c r="I1471" s="61" t="s">
        <v>1815</v>
      </c>
      <c r="J1471" s="19" t="s">
        <v>32</v>
      </c>
      <c r="K1471" s="21" t="s">
        <v>4997</v>
      </c>
      <c r="L1471" s="60">
        <v>17800</v>
      </c>
    </row>
    <row r="1472" spans="1:12" s="55" customFormat="1" ht="18" customHeight="1" x14ac:dyDescent="0.25">
      <c r="A1472" s="14" t="s">
        <v>4726</v>
      </c>
      <c r="B1472" s="58" t="s">
        <v>1812</v>
      </c>
      <c r="C1472" s="56" t="s">
        <v>5002</v>
      </c>
      <c r="D1472" s="96">
        <v>25.06</v>
      </c>
      <c r="E1472" s="95">
        <v>0.06</v>
      </c>
      <c r="F1472" s="137">
        <f t="shared" si="131"/>
        <v>50.143999999999991</v>
      </c>
      <c r="G1472" s="18" t="s">
        <v>5003</v>
      </c>
      <c r="H1472" s="19" t="s">
        <v>36</v>
      </c>
      <c r="I1472" s="62" t="s">
        <v>1815</v>
      </c>
      <c r="J1472" s="19" t="s">
        <v>37</v>
      </c>
      <c r="K1472" s="21" t="s">
        <v>4997</v>
      </c>
      <c r="L1472" s="60">
        <v>17800</v>
      </c>
    </row>
    <row r="1473" spans="1:12" s="55" customFormat="1" ht="18" customHeight="1" x14ac:dyDescent="0.25">
      <c r="A1473" s="14" t="s">
        <v>4726</v>
      </c>
      <c r="B1473" s="58" t="s">
        <v>1812</v>
      </c>
      <c r="C1473" s="56" t="s">
        <v>5004</v>
      </c>
      <c r="D1473" s="96">
        <v>25.06</v>
      </c>
      <c r="E1473" s="95">
        <v>0.06</v>
      </c>
      <c r="F1473" s="137">
        <f t="shared" si="131"/>
        <v>50.143999999999991</v>
      </c>
      <c r="G1473" s="18" t="s">
        <v>5005</v>
      </c>
      <c r="H1473" s="19" t="s">
        <v>21</v>
      </c>
      <c r="I1473" s="63" t="s">
        <v>1815</v>
      </c>
      <c r="J1473" s="19" t="s">
        <v>23</v>
      </c>
      <c r="K1473" s="21" t="s">
        <v>5006</v>
      </c>
      <c r="L1473" s="60">
        <v>32000</v>
      </c>
    </row>
    <row r="1474" spans="1:12" s="55" customFormat="1" ht="18" customHeight="1" x14ac:dyDescent="0.25">
      <c r="A1474" s="14" t="s">
        <v>4726</v>
      </c>
      <c r="B1474" s="58" t="s">
        <v>1812</v>
      </c>
      <c r="C1474" s="56" t="s">
        <v>5007</v>
      </c>
      <c r="D1474" s="96">
        <v>87.36</v>
      </c>
      <c r="E1474" s="95">
        <v>0.06</v>
      </c>
      <c r="F1474" s="137">
        <f>SUM(D1474+E1474)*1.2 + 80</f>
        <v>184.904</v>
      </c>
      <c r="G1474" s="18" t="s">
        <v>5008</v>
      </c>
      <c r="H1474" s="19" t="s">
        <v>21</v>
      </c>
      <c r="I1474" s="63" t="s">
        <v>1815</v>
      </c>
      <c r="J1474" s="19" t="s">
        <v>23</v>
      </c>
      <c r="K1474" s="21" t="s">
        <v>5009</v>
      </c>
      <c r="L1474" s="60">
        <v>8600</v>
      </c>
    </row>
    <row r="1475" spans="1:12" s="55" customFormat="1" ht="18" customHeight="1" x14ac:dyDescent="0.25">
      <c r="A1475" s="14" t="s">
        <v>4726</v>
      </c>
      <c r="B1475" s="58" t="s">
        <v>1812</v>
      </c>
      <c r="C1475" s="56" t="s">
        <v>5010</v>
      </c>
      <c r="D1475" s="96">
        <v>87.36</v>
      </c>
      <c r="E1475" s="95">
        <v>0.06</v>
      </c>
      <c r="F1475" s="137">
        <f t="shared" ref="F1475:F1477" si="136">SUM(D1475+E1475)*1.2 + 80</f>
        <v>184.904</v>
      </c>
      <c r="G1475" s="18" t="s">
        <v>5011</v>
      </c>
      <c r="H1475" s="19" t="s">
        <v>27</v>
      </c>
      <c r="I1475" s="59" t="s">
        <v>1815</v>
      </c>
      <c r="J1475" s="19" t="s">
        <v>28</v>
      </c>
      <c r="K1475" s="21" t="s">
        <v>5009</v>
      </c>
      <c r="L1475" s="60">
        <v>4400</v>
      </c>
    </row>
    <row r="1476" spans="1:12" s="55" customFormat="1" ht="18" customHeight="1" x14ac:dyDescent="0.25">
      <c r="A1476" s="14" t="s">
        <v>4726</v>
      </c>
      <c r="B1476" s="58" t="s">
        <v>1812</v>
      </c>
      <c r="C1476" s="56" t="s">
        <v>5012</v>
      </c>
      <c r="D1476" s="96">
        <v>87.36</v>
      </c>
      <c r="E1476" s="95">
        <v>0.06</v>
      </c>
      <c r="F1476" s="137">
        <f t="shared" si="136"/>
        <v>184.904</v>
      </c>
      <c r="G1476" s="18" t="s">
        <v>5013</v>
      </c>
      <c r="H1476" s="19" t="s">
        <v>31</v>
      </c>
      <c r="I1476" s="61" t="s">
        <v>1815</v>
      </c>
      <c r="J1476" s="19" t="s">
        <v>32</v>
      </c>
      <c r="K1476" s="21" t="s">
        <v>5009</v>
      </c>
      <c r="L1476" s="60">
        <v>4400</v>
      </c>
    </row>
    <row r="1477" spans="1:12" s="1" customFormat="1" ht="18" customHeight="1" x14ac:dyDescent="0.25">
      <c r="A1477" s="14" t="s">
        <v>4726</v>
      </c>
      <c r="B1477" s="58" t="s">
        <v>1812</v>
      </c>
      <c r="C1477" s="56" t="s">
        <v>5014</v>
      </c>
      <c r="D1477" s="96">
        <v>87.36</v>
      </c>
      <c r="E1477" s="95">
        <v>0.06</v>
      </c>
      <c r="F1477" s="137">
        <f t="shared" si="136"/>
        <v>184.904</v>
      </c>
      <c r="G1477" s="18" t="s">
        <v>5015</v>
      </c>
      <c r="H1477" s="19" t="s">
        <v>36</v>
      </c>
      <c r="I1477" s="62" t="s">
        <v>1815</v>
      </c>
      <c r="J1477" s="19" t="s">
        <v>37</v>
      </c>
      <c r="K1477" s="21" t="s">
        <v>5009</v>
      </c>
      <c r="L1477" s="60">
        <v>4400</v>
      </c>
    </row>
  </sheetData>
  <sheetProtection algorithmName="SHA-512" hashValue="2YKwUzlosrldA1dXoRQdKZj+P438pysFCnpX7sQpJDGDP3Iq9iblBWBWy3GBTihZgJkOaB3N2M4p+w/FuywZKg==" saltValue="xO5XMHLgk92wx+CwnAmcOg==" spinCount="100000" sheet="1" formatCells="0" formatColumns="0" formatRows="0" insertColumns="0" insertRows="0" insertHyperlinks="0" deleteColumns="0" deleteRows="0" sort="0" autoFilter="0" pivotTables="0"/>
  <hyperlinks>
    <hyperlink ref="A1" r:id="rId1"/>
  </hyperlinks>
  <pageMargins left="0.7" right="0.7" top="0.75" bottom="0.75" header="0.3" footer="0.3"/>
  <ignoredErrors>
    <ignoredError sqref="F8 F13 F20 F36 F49 F55 F60 F104 F116 F198:F199 F201 F250 F267 F309 F323 F335 F350 F367 F389 F395 F436 F542 F611 F621 F629 F652 F657 F695 F708 F721 F724 F744 F768 F813 F826 F837 F871 F912 F961:F976 F1106 F1148 F1178 F1194 F1215 F1259:F1273 F1278:F1281 F1320 F1357:F1372 F1375:F137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election activeCell="G1" sqref="G1"/>
    </sheetView>
  </sheetViews>
  <sheetFormatPr baseColWidth="10" defaultRowHeight="15" x14ac:dyDescent="0.25"/>
  <cols>
    <col min="1" max="1" width="18.5703125" customWidth="1"/>
    <col min="2" max="2" width="19.5703125" customWidth="1"/>
    <col min="3" max="4" width="11.42578125" hidden="1" customWidth="1"/>
    <col min="5" max="5" width="12.28515625" customWidth="1"/>
    <col min="6" max="6" width="53.28515625" bestFit="1" customWidth="1"/>
    <col min="7" max="7" width="10.85546875" bestFit="1" customWidth="1"/>
    <col min="9" max="9" width="12.85546875" bestFit="1" customWidth="1"/>
    <col min="10" max="10" width="134.7109375" customWidth="1"/>
  </cols>
  <sheetData>
    <row r="1" spans="1:10" s="133" customFormat="1" ht="29.25" customHeight="1" x14ac:dyDescent="0.35">
      <c r="A1" s="130" t="s">
        <v>5980</v>
      </c>
      <c r="B1" s="129"/>
      <c r="C1" s="127"/>
      <c r="D1" s="128"/>
      <c r="E1" s="131"/>
      <c r="F1" s="132"/>
      <c r="G1" s="132"/>
      <c r="H1" s="132"/>
      <c r="I1" s="132"/>
    </row>
    <row r="2" spans="1:10" s="55" customFormat="1" ht="18" customHeight="1" x14ac:dyDescent="0.25">
      <c r="A2" s="8" t="s">
        <v>0</v>
      </c>
      <c r="B2" s="102" t="s">
        <v>1</v>
      </c>
      <c r="C2" s="2" t="s">
        <v>2</v>
      </c>
      <c r="D2" s="100" t="s">
        <v>3</v>
      </c>
      <c r="E2" s="10" t="s">
        <v>5978</v>
      </c>
      <c r="F2" s="9" t="s">
        <v>5979</v>
      </c>
      <c r="G2" s="9" t="s">
        <v>5</v>
      </c>
      <c r="H2" s="9" t="s">
        <v>5</v>
      </c>
      <c r="I2" s="9" t="s">
        <v>6</v>
      </c>
      <c r="J2" s="8" t="s">
        <v>7</v>
      </c>
    </row>
    <row r="3" spans="1:10" s="55" customFormat="1" ht="18" customHeight="1" x14ac:dyDescent="0.25">
      <c r="A3" s="41" t="s">
        <v>5016</v>
      </c>
      <c r="B3" s="41" t="s">
        <v>5021</v>
      </c>
      <c r="C3" s="96">
        <v>71.13</v>
      </c>
      <c r="D3" s="95">
        <v>0.03</v>
      </c>
      <c r="E3" s="137">
        <f>SUM(C3+D3)*1.2 + 65</f>
        <v>150.392</v>
      </c>
      <c r="F3" s="18" t="s">
        <v>5017</v>
      </c>
      <c r="G3" s="19" t="s">
        <v>5018</v>
      </c>
      <c r="H3" s="69" t="s">
        <v>22</v>
      </c>
      <c r="I3" s="19" t="s">
        <v>5019</v>
      </c>
      <c r="J3" s="21" t="s">
        <v>5020</v>
      </c>
    </row>
    <row r="4" spans="1:10" s="55" customFormat="1" ht="18" customHeight="1" x14ac:dyDescent="0.25">
      <c r="A4" s="41" t="s">
        <v>5022</v>
      </c>
      <c r="B4" s="41" t="s">
        <v>5023</v>
      </c>
      <c r="C4" s="96">
        <v>23.95</v>
      </c>
      <c r="D4" s="95">
        <v>0.05</v>
      </c>
      <c r="E4" s="137">
        <f>SUM(C4+D4)*1.2 + 20</f>
        <v>48.8</v>
      </c>
      <c r="F4" s="70">
        <v>510019530300</v>
      </c>
      <c r="G4" s="19" t="s">
        <v>5018</v>
      </c>
      <c r="H4" s="69" t="s">
        <v>22</v>
      </c>
      <c r="I4" s="19" t="s">
        <v>5019</v>
      </c>
      <c r="J4" s="21" t="s">
        <v>5024</v>
      </c>
    </row>
    <row r="5" spans="1:10" s="55" customFormat="1" ht="18" customHeight="1" x14ac:dyDescent="0.25">
      <c r="A5" s="41" t="s">
        <v>5022</v>
      </c>
      <c r="B5" s="41" t="s">
        <v>5025</v>
      </c>
      <c r="C5" s="96">
        <v>23.919999999999998</v>
      </c>
      <c r="D5" s="95">
        <v>0.02</v>
      </c>
      <c r="E5" s="137">
        <f>SUM(C5+D5)*1.2 + 20</f>
        <v>48.727999999999994</v>
      </c>
      <c r="F5" s="18" t="s">
        <v>5026</v>
      </c>
      <c r="G5" s="19" t="s">
        <v>5018</v>
      </c>
      <c r="H5" s="69" t="s">
        <v>22</v>
      </c>
      <c r="I5" s="19" t="s">
        <v>5019</v>
      </c>
      <c r="J5" s="21" t="s">
        <v>5026</v>
      </c>
    </row>
    <row r="6" spans="1:10" s="55" customFormat="1" ht="18" customHeight="1" x14ac:dyDescent="0.25">
      <c r="A6" s="41" t="s">
        <v>5022</v>
      </c>
      <c r="B6" s="41" t="s">
        <v>5027</v>
      </c>
      <c r="C6" s="96">
        <v>42.93</v>
      </c>
      <c r="D6" s="95">
        <v>0.03</v>
      </c>
      <c r="E6" s="137">
        <f>SUM(C6+D6)*1.2 + 40</f>
        <v>91.551999999999992</v>
      </c>
      <c r="F6" s="18" t="s">
        <v>5028</v>
      </c>
      <c r="G6" s="19" t="s">
        <v>5018</v>
      </c>
      <c r="H6" s="69" t="s">
        <v>22</v>
      </c>
      <c r="I6" s="19" t="s">
        <v>5019</v>
      </c>
      <c r="J6" s="21" t="s">
        <v>5028</v>
      </c>
    </row>
    <row r="7" spans="1:10" s="55" customFormat="1" ht="18" customHeight="1" x14ac:dyDescent="0.25">
      <c r="A7" s="41" t="s">
        <v>1160</v>
      </c>
      <c r="B7" s="41" t="s">
        <v>5029</v>
      </c>
      <c r="C7" s="96">
        <v>16.22</v>
      </c>
      <c r="D7" s="95">
        <v>0.02</v>
      </c>
      <c r="E7" s="137">
        <f>SUM(C7+D7)*1.2 + 20</f>
        <v>39.488</v>
      </c>
      <c r="F7" s="18" t="s">
        <v>5030</v>
      </c>
      <c r="G7" s="19" t="s">
        <v>5018</v>
      </c>
      <c r="H7" s="69" t="s">
        <v>22</v>
      </c>
      <c r="I7" s="19" t="s">
        <v>5019</v>
      </c>
      <c r="J7" s="21" t="s">
        <v>5031</v>
      </c>
    </row>
    <row r="8" spans="1:10" s="55" customFormat="1" ht="18" customHeight="1" x14ac:dyDescent="0.25">
      <c r="A8" s="41" t="s">
        <v>5032</v>
      </c>
      <c r="B8" s="41" t="s">
        <v>5033</v>
      </c>
      <c r="C8" s="96">
        <v>52.96</v>
      </c>
      <c r="D8" s="95">
        <v>0.02</v>
      </c>
      <c r="E8" s="137">
        <f>SUM(C8+D8)*1.2 + 50</f>
        <v>113.57599999999999</v>
      </c>
      <c r="F8" s="18" t="s">
        <v>5034</v>
      </c>
      <c r="G8" s="19" t="s">
        <v>5018</v>
      </c>
      <c r="H8" s="69" t="s">
        <v>22</v>
      </c>
      <c r="I8" s="19" t="s">
        <v>5019</v>
      </c>
      <c r="J8" s="21" t="s">
        <v>5035</v>
      </c>
    </row>
    <row r="9" spans="1:10" s="55" customFormat="1" ht="18" customHeight="1" x14ac:dyDescent="0.25">
      <c r="A9" s="41" t="s">
        <v>5032</v>
      </c>
      <c r="B9" s="41" t="s">
        <v>5036</v>
      </c>
      <c r="C9" s="96">
        <v>28.82</v>
      </c>
      <c r="D9" s="95">
        <v>0.02</v>
      </c>
      <c r="E9" s="137">
        <f>SUM(C9+D9)*1.2 + 25</f>
        <v>59.607999999999997</v>
      </c>
      <c r="F9" s="18" t="s">
        <v>5037</v>
      </c>
      <c r="G9" s="19" t="s">
        <v>5018</v>
      </c>
      <c r="H9" s="69" t="s">
        <v>22</v>
      </c>
      <c r="I9" s="19" t="s">
        <v>5019</v>
      </c>
      <c r="J9" s="21" t="s">
        <v>5038</v>
      </c>
    </row>
    <row r="10" spans="1:10" s="55" customFormat="1" ht="18" customHeight="1" x14ac:dyDescent="0.25">
      <c r="A10" s="41" t="s">
        <v>5032</v>
      </c>
      <c r="B10" s="41" t="s">
        <v>5039</v>
      </c>
      <c r="C10" s="96">
        <v>17.93</v>
      </c>
      <c r="D10" s="95">
        <v>0.02</v>
      </c>
      <c r="E10" s="137">
        <f>SUM(C10+D10)*1.2 + 20</f>
        <v>41.54</v>
      </c>
      <c r="F10" s="18" t="s">
        <v>5040</v>
      </c>
      <c r="G10" s="19" t="s">
        <v>5018</v>
      </c>
      <c r="H10" s="69" t="s">
        <v>22</v>
      </c>
      <c r="I10" s="19" t="s">
        <v>5019</v>
      </c>
      <c r="J10" s="21" t="s">
        <v>5041</v>
      </c>
    </row>
    <row r="11" spans="1:10" s="55" customFormat="1" ht="18" customHeight="1" x14ac:dyDescent="0.25">
      <c r="A11" s="41" t="s">
        <v>5032</v>
      </c>
      <c r="B11" s="41" t="s">
        <v>5042</v>
      </c>
      <c r="C11" s="96">
        <v>39.020000000000003</v>
      </c>
      <c r="D11" s="95">
        <v>0.02</v>
      </c>
      <c r="E11" s="137">
        <f>SUM(C11+D11)*1.2 + 35</f>
        <v>81.848000000000013</v>
      </c>
      <c r="F11" s="18" t="s">
        <v>5043</v>
      </c>
      <c r="G11" s="19" t="s">
        <v>5018</v>
      </c>
      <c r="H11" s="69" t="s">
        <v>22</v>
      </c>
      <c r="I11" s="19" t="s">
        <v>5019</v>
      </c>
      <c r="J11" s="21" t="s">
        <v>5044</v>
      </c>
    </row>
    <row r="12" spans="1:10" s="55" customFormat="1" ht="18" customHeight="1" x14ac:dyDescent="0.25">
      <c r="A12" s="41" t="s">
        <v>5032</v>
      </c>
      <c r="B12" s="41" t="s">
        <v>5045</v>
      </c>
      <c r="C12" s="96">
        <v>35.120000000000005</v>
      </c>
      <c r="D12" s="95">
        <v>0.02</v>
      </c>
      <c r="E12" s="137">
        <f>SUM(C12+D12)*1.2 + 35</f>
        <v>77.168000000000006</v>
      </c>
      <c r="F12" s="18" t="s">
        <v>5046</v>
      </c>
      <c r="G12" s="19" t="s">
        <v>5018</v>
      </c>
      <c r="H12" s="69" t="s">
        <v>22</v>
      </c>
      <c r="I12" s="19" t="s">
        <v>5019</v>
      </c>
      <c r="J12" s="21" t="s">
        <v>5047</v>
      </c>
    </row>
    <row r="13" spans="1:10" s="55" customFormat="1" ht="18" customHeight="1" x14ac:dyDescent="0.25">
      <c r="A13" s="41" t="s">
        <v>5032</v>
      </c>
      <c r="B13" s="41" t="s">
        <v>5048</v>
      </c>
      <c r="C13" s="96">
        <v>216.02</v>
      </c>
      <c r="D13" s="95">
        <v>0.02</v>
      </c>
      <c r="E13" s="137">
        <f>SUM(C13+D13)*1.2 + 210</f>
        <v>469.24799999999999</v>
      </c>
      <c r="F13" s="18" t="s">
        <v>5049</v>
      </c>
      <c r="G13" s="19" t="s">
        <v>5018</v>
      </c>
      <c r="H13" s="69" t="s">
        <v>22</v>
      </c>
      <c r="I13" s="19" t="s">
        <v>5019</v>
      </c>
      <c r="J13" s="21" t="s">
        <v>5050</v>
      </c>
    </row>
    <row r="14" spans="1:10" s="55" customFormat="1" ht="18" customHeight="1" x14ac:dyDescent="0.25">
      <c r="A14" s="41" t="s">
        <v>5032</v>
      </c>
      <c r="B14" s="41" t="s">
        <v>5051</v>
      </c>
      <c r="C14" s="96">
        <v>166.52</v>
      </c>
      <c r="D14" s="95">
        <v>0.02</v>
      </c>
      <c r="E14" s="137">
        <f>SUM(C14+D14)*1.2 + 160</f>
        <v>359.84800000000001</v>
      </c>
      <c r="F14" s="18" t="s">
        <v>5049</v>
      </c>
      <c r="G14" s="19" t="s">
        <v>5018</v>
      </c>
      <c r="H14" s="69" t="s">
        <v>22</v>
      </c>
      <c r="I14" s="19" t="s">
        <v>5019</v>
      </c>
      <c r="J14" s="21" t="s">
        <v>5052</v>
      </c>
    </row>
    <row r="15" spans="1:10" s="55" customFormat="1" ht="18" customHeight="1" x14ac:dyDescent="0.25">
      <c r="A15" s="41" t="s">
        <v>5032</v>
      </c>
      <c r="B15" s="41" t="s">
        <v>5053</v>
      </c>
      <c r="C15" s="96">
        <v>49.52</v>
      </c>
      <c r="D15" s="95">
        <v>0.02</v>
      </c>
      <c r="E15" s="137">
        <f>SUM(C15+D15)*1.2 + 45</f>
        <v>104.44800000000001</v>
      </c>
      <c r="F15" s="18" t="s">
        <v>5034</v>
      </c>
      <c r="G15" s="19" t="s">
        <v>5018</v>
      </c>
      <c r="H15" s="69" t="s">
        <v>22</v>
      </c>
      <c r="I15" s="19" t="s">
        <v>5019</v>
      </c>
      <c r="J15" s="21" t="s">
        <v>5054</v>
      </c>
    </row>
    <row r="16" spans="1:10" s="55" customFormat="1" ht="18" customHeight="1" x14ac:dyDescent="0.25">
      <c r="A16" s="41" t="s">
        <v>5032</v>
      </c>
      <c r="B16" s="41" t="s">
        <v>5055</v>
      </c>
      <c r="C16" s="96">
        <v>28.82</v>
      </c>
      <c r="D16" s="95">
        <v>0.02</v>
      </c>
      <c r="E16" s="137">
        <f>SUM(C16+D16)*1.2 + 25</f>
        <v>59.607999999999997</v>
      </c>
      <c r="F16" s="18" t="s">
        <v>5056</v>
      </c>
      <c r="G16" s="19" t="s">
        <v>5018</v>
      </c>
      <c r="H16" s="69" t="s">
        <v>22</v>
      </c>
      <c r="I16" s="19" t="s">
        <v>5019</v>
      </c>
      <c r="J16" s="21" t="s">
        <v>5057</v>
      </c>
    </row>
    <row r="17" spans="1:10" s="55" customFormat="1" ht="18" customHeight="1" x14ac:dyDescent="0.25">
      <c r="A17" s="41" t="s">
        <v>5032</v>
      </c>
      <c r="B17" s="41" t="s">
        <v>5058</v>
      </c>
      <c r="C17" s="96">
        <v>35.120000000000005</v>
      </c>
      <c r="D17" s="95">
        <v>0.02</v>
      </c>
      <c r="E17" s="137">
        <f>SUM(C17+D17)*1.2 + 30</f>
        <v>72.168000000000006</v>
      </c>
      <c r="F17" s="18" t="s">
        <v>5059</v>
      </c>
      <c r="G17" s="19" t="s">
        <v>5018</v>
      </c>
      <c r="H17" s="69" t="s">
        <v>22</v>
      </c>
      <c r="I17" s="19" t="s">
        <v>5019</v>
      </c>
      <c r="J17" s="21" t="s">
        <v>5060</v>
      </c>
    </row>
    <row r="18" spans="1:10" s="55" customFormat="1" ht="18" customHeight="1" x14ac:dyDescent="0.25">
      <c r="A18" s="41" t="s">
        <v>5032</v>
      </c>
      <c r="B18" s="41" t="s">
        <v>5061</v>
      </c>
      <c r="C18" s="96">
        <v>35.120000000000005</v>
      </c>
      <c r="D18" s="95">
        <v>0.02</v>
      </c>
      <c r="E18" s="137">
        <f t="shared" ref="E18:E19" si="0">SUM(C18+D18)*1.2 + 30</f>
        <v>72.168000000000006</v>
      </c>
      <c r="F18" s="18" t="s">
        <v>5062</v>
      </c>
      <c r="G18" s="19" t="s">
        <v>5018</v>
      </c>
      <c r="H18" s="69" t="s">
        <v>22</v>
      </c>
      <c r="I18" s="19" t="s">
        <v>5019</v>
      </c>
      <c r="J18" s="21" t="s">
        <v>5063</v>
      </c>
    </row>
    <row r="19" spans="1:10" s="55" customFormat="1" ht="18" customHeight="1" x14ac:dyDescent="0.25">
      <c r="A19" s="41" t="s">
        <v>5032</v>
      </c>
      <c r="B19" s="41" t="s">
        <v>5064</v>
      </c>
      <c r="C19" s="96">
        <v>35.120000000000005</v>
      </c>
      <c r="D19" s="95">
        <v>0.02</v>
      </c>
      <c r="E19" s="137">
        <f t="shared" si="0"/>
        <v>72.168000000000006</v>
      </c>
      <c r="F19" s="18" t="s">
        <v>5065</v>
      </c>
      <c r="G19" s="19" t="s">
        <v>5018</v>
      </c>
      <c r="H19" s="69" t="s">
        <v>22</v>
      </c>
      <c r="I19" s="19" t="s">
        <v>5019</v>
      </c>
      <c r="J19" s="21" t="s">
        <v>5066</v>
      </c>
    </row>
    <row r="20" spans="1:10" s="55" customFormat="1" ht="18" customHeight="1" x14ac:dyDescent="0.25">
      <c r="A20" s="41" t="s">
        <v>5032</v>
      </c>
      <c r="B20" s="41" t="s">
        <v>5067</v>
      </c>
      <c r="C20" s="96">
        <v>189.02</v>
      </c>
      <c r="D20" s="95">
        <v>0.02</v>
      </c>
      <c r="E20" s="137">
        <f>SUM(C20+D20)*1.2 + 180</f>
        <v>406.84800000000001</v>
      </c>
      <c r="F20" s="18" t="s">
        <v>5068</v>
      </c>
      <c r="G20" s="19" t="s">
        <v>5018</v>
      </c>
      <c r="H20" s="69" t="s">
        <v>22</v>
      </c>
      <c r="I20" s="19" t="s">
        <v>5019</v>
      </c>
      <c r="J20" s="21" t="s">
        <v>5069</v>
      </c>
    </row>
    <row r="21" spans="1:10" s="55" customFormat="1" ht="18" customHeight="1" x14ac:dyDescent="0.25">
      <c r="A21" s="41" t="s">
        <v>5070</v>
      </c>
      <c r="B21" s="41" t="s">
        <v>5071</v>
      </c>
      <c r="C21" s="96">
        <v>17.03</v>
      </c>
      <c r="D21" s="95">
        <v>0.03</v>
      </c>
      <c r="E21" s="137">
        <f>SUM(C21+D21)*1.2 + 20</f>
        <v>40.472000000000001</v>
      </c>
      <c r="F21" s="18" t="s">
        <v>5072</v>
      </c>
      <c r="G21" s="19" t="s">
        <v>5018</v>
      </c>
      <c r="H21" s="69" t="s">
        <v>22</v>
      </c>
      <c r="I21" s="19" t="s">
        <v>5019</v>
      </c>
      <c r="J21" s="21" t="s">
        <v>5073</v>
      </c>
    </row>
    <row r="22" spans="1:10" s="55" customFormat="1" ht="18" customHeight="1" x14ac:dyDescent="0.25">
      <c r="A22" s="41" t="s">
        <v>5070</v>
      </c>
      <c r="B22" s="41" t="s">
        <v>5074</v>
      </c>
      <c r="C22" s="96">
        <v>9.9699999999999989</v>
      </c>
      <c r="D22" s="95">
        <v>0.03</v>
      </c>
      <c r="E22" s="137">
        <f t="shared" ref="E22:E25" si="1">SUM(C22+D22)*1.2 + 20</f>
        <v>32</v>
      </c>
      <c r="F22" s="18" t="s">
        <v>5075</v>
      </c>
      <c r="G22" s="19" t="s">
        <v>5018</v>
      </c>
      <c r="H22" s="69" t="s">
        <v>22</v>
      </c>
      <c r="I22" s="19" t="s">
        <v>5019</v>
      </c>
      <c r="J22" s="21" t="s">
        <v>5076</v>
      </c>
    </row>
    <row r="23" spans="1:10" s="55" customFormat="1" ht="18" customHeight="1" x14ac:dyDescent="0.25">
      <c r="A23" s="41" t="s">
        <v>5070</v>
      </c>
      <c r="B23" s="41" t="s">
        <v>5077</v>
      </c>
      <c r="C23" s="96">
        <v>22.919999999999998</v>
      </c>
      <c r="D23" s="95">
        <v>0.02</v>
      </c>
      <c r="E23" s="137">
        <f t="shared" si="1"/>
        <v>47.527999999999992</v>
      </c>
      <c r="F23" s="18" t="s">
        <v>5078</v>
      </c>
      <c r="G23" s="19" t="s">
        <v>5018</v>
      </c>
      <c r="H23" s="69" t="s">
        <v>22</v>
      </c>
      <c r="I23" s="19" t="s">
        <v>5019</v>
      </c>
      <c r="J23" s="21" t="s">
        <v>5079</v>
      </c>
    </row>
    <row r="24" spans="1:10" s="55" customFormat="1" ht="18" customHeight="1" x14ac:dyDescent="0.25">
      <c r="A24" s="41" t="s">
        <v>5070</v>
      </c>
      <c r="B24" s="41" t="s">
        <v>5080</v>
      </c>
      <c r="C24" s="96">
        <v>8.93</v>
      </c>
      <c r="D24" s="95">
        <v>0.02</v>
      </c>
      <c r="E24" s="137">
        <f t="shared" si="1"/>
        <v>30.74</v>
      </c>
      <c r="F24" s="18" t="s">
        <v>5081</v>
      </c>
      <c r="G24" s="19" t="s">
        <v>5018</v>
      </c>
      <c r="H24" s="69" t="s">
        <v>22</v>
      </c>
      <c r="I24" s="19" t="s">
        <v>5019</v>
      </c>
      <c r="J24" s="21" t="s">
        <v>5082</v>
      </c>
    </row>
    <row r="25" spans="1:10" s="55" customFormat="1" ht="18" customHeight="1" x14ac:dyDescent="0.25">
      <c r="A25" s="41" t="s">
        <v>5070</v>
      </c>
      <c r="B25" s="41" t="s">
        <v>5083</v>
      </c>
      <c r="C25" s="96">
        <v>3.02</v>
      </c>
      <c r="D25" s="95">
        <v>0.02</v>
      </c>
      <c r="E25" s="137">
        <f t="shared" si="1"/>
        <v>23.648</v>
      </c>
      <c r="F25" s="18" t="s">
        <v>5084</v>
      </c>
      <c r="G25" s="19"/>
      <c r="H25" s="69" t="s">
        <v>22</v>
      </c>
      <c r="I25" s="19" t="s">
        <v>5019</v>
      </c>
      <c r="J25" s="21" t="s">
        <v>5085</v>
      </c>
    </row>
    <row r="26" spans="1:10" s="55" customFormat="1" ht="18" customHeight="1" x14ac:dyDescent="0.25">
      <c r="A26" s="41" t="s">
        <v>5070</v>
      </c>
      <c r="B26" s="41" t="s">
        <v>5086</v>
      </c>
      <c r="C26" s="96">
        <v>35.93</v>
      </c>
      <c r="D26" s="95">
        <v>0.02</v>
      </c>
      <c r="E26" s="137">
        <f>SUM(C26+D26)*1.2 + 30</f>
        <v>73.14</v>
      </c>
      <c r="F26" s="18" t="s">
        <v>5087</v>
      </c>
      <c r="G26" s="19" t="s">
        <v>5018</v>
      </c>
      <c r="H26" s="69" t="s">
        <v>22</v>
      </c>
      <c r="I26" s="19" t="s">
        <v>5019</v>
      </c>
      <c r="J26" s="21" t="s">
        <v>5088</v>
      </c>
    </row>
    <row r="27" spans="1:10" s="55" customFormat="1" ht="18" customHeight="1" x14ac:dyDescent="0.25">
      <c r="A27" s="41" t="s">
        <v>5070</v>
      </c>
      <c r="B27" s="41" t="s">
        <v>5089</v>
      </c>
      <c r="C27" s="96">
        <v>39.020000000000003</v>
      </c>
      <c r="D27" s="95">
        <v>0.02</v>
      </c>
      <c r="E27" s="137">
        <f>SUM(C27+D27)*1.2 + 35</f>
        <v>81.848000000000013</v>
      </c>
      <c r="F27" s="18" t="s">
        <v>5090</v>
      </c>
      <c r="G27" s="19" t="s">
        <v>5018</v>
      </c>
      <c r="H27" s="69" t="s">
        <v>22</v>
      </c>
      <c r="I27" s="19" t="s">
        <v>5019</v>
      </c>
      <c r="J27" s="21" t="s">
        <v>5091</v>
      </c>
    </row>
    <row r="28" spans="1:10" s="55" customFormat="1" ht="18" customHeight="1" x14ac:dyDescent="0.25">
      <c r="A28" s="41" t="s">
        <v>5070</v>
      </c>
      <c r="B28" s="41" t="s">
        <v>5092</v>
      </c>
      <c r="C28" s="96">
        <v>3.92</v>
      </c>
      <c r="D28" s="95">
        <v>0.02</v>
      </c>
      <c r="E28" s="137">
        <f>SUM(C28+D28)*1.2 + 20</f>
        <v>24.728000000000002</v>
      </c>
      <c r="F28" s="18" t="s">
        <v>5093</v>
      </c>
      <c r="G28" s="19" t="s">
        <v>5018</v>
      </c>
      <c r="H28" s="69" t="s">
        <v>22</v>
      </c>
      <c r="I28" s="19" t="s">
        <v>5019</v>
      </c>
      <c r="J28" s="21" t="s">
        <v>5094</v>
      </c>
    </row>
    <row r="29" spans="1:10" s="55" customFormat="1" ht="18" customHeight="1" x14ac:dyDescent="0.25">
      <c r="A29" s="41" t="s">
        <v>5070</v>
      </c>
      <c r="B29" s="41" t="s">
        <v>5095</v>
      </c>
      <c r="C29" s="96">
        <v>65.73</v>
      </c>
      <c r="D29" s="95">
        <v>0.03</v>
      </c>
      <c r="E29" s="137">
        <f>SUM(C29+D29)*1.2 + 60</f>
        <v>138.91200000000001</v>
      </c>
      <c r="F29" s="18" t="s">
        <v>5096</v>
      </c>
      <c r="G29" s="19" t="s">
        <v>21</v>
      </c>
      <c r="H29" s="42" t="s">
        <v>22</v>
      </c>
      <c r="I29" s="19" t="s">
        <v>5097</v>
      </c>
      <c r="J29" s="21" t="s">
        <v>5098</v>
      </c>
    </row>
    <row r="30" spans="1:10" s="55" customFormat="1" ht="18" customHeight="1" x14ac:dyDescent="0.25">
      <c r="A30" s="41" t="s">
        <v>5070</v>
      </c>
      <c r="B30" s="41" t="s">
        <v>5099</v>
      </c>
      <c r="C30" s="96">
        <v>65.73</v>
      </c>
      <c r="D30" s="95">
        <v>0.03</v>
      </c>
      <c r="E30" s="137">
        <f>SUM(C30+D30)*1.2 + 60</f>
        <v>138.91200000000001</v>
      </c>
      <c r="F30" s="18" t="s">
        <v>5100</v>
      </c>
      <c r="G30" s="19" t="s">
        <v>5018</v>
      </c>
      <c r="H30" s="69" t="s">
        <v>22</v>
      </c>
      <c r="I30" s="19" t="s">
        <v>5019</v>
      </c>
      <c r="J30" s="21" t="s">
        <v>5098</v>
      </c>
    </row>
    <row r="31" spans="1:10" s="55" customFormat="1" ht="18" customHeight="1" x14ac:dyDescent="0.25">
      <c r="A31" s="41" t="s">
        <v>5070</v>
      </c>
      <c r="B31" s="41" t="s">
        <v>5101</v>
      </c>
      <c r="C31" s="96">
        <v>35.93</v>
      </c>
      <c r="D31" s="95">
        <v>0.02</v>
      </c>
      <c r="E31" s="137">
        <f>SUM(C31+D31)*1.2 + 30</f>
        <v>73.14</v>
      </c>
      <c r="F31" s="18" t="s">
        <v>5102</v>
      </c>
      <c r="G31" s="19" t="s">
        <v>27</v>
      </c>
      <c r="H31" s="71" t="s">
        <v>22</v>
      </c>
      <c r="I31" s="19" t="s">
        <v>28</v>
      </c>
      <c r="J31" s="21" t="s">
        <v>5103</v>
      </c>
    </row>
    <row r="32" spans="1:10" s="55" customFormat="1" ht="18" customHeight="1" x14ac:dyDescent="0.25">
      <c r="A32" s="41" t="s">
        <v>5070</v>
      </c>
      <c r="B32" s="41" t="s">
        <v>5104</v>
      </c>
      <c r="C32" s="96">
        <v>35.93</v>
      </c>
      <c r="D32" s="95">
        <v>0.02</v>
      </c>
      <c r="E32" s="137">
        <f t="shared" ref="E32:E33" si="2">SUM(C32+D32)*1.2 + 30</f>
        <v>73.14</v>
      </c>
      <c r="F32" s="18" t="s">
        <v>5105</v>
      </c>
      <c r="G32" s="19" t="s">
        <v>31</v>
      </c>
      <c r="H32" s="27" t="s">
        <v>22</v>
      </c>
      <c r="I32" s="19" t="s">
        <v>32</v>
      </c>
      <c r="J32" s="21" t="s">
        <v>5103</v>
      </c>
    </row>
    <row r="33" spans="1:10" s="55" customFormat="1" ht="18" customHeight="1" x14ac:dyDescent="0.25">
      <c r="A33" s="41" t="s">
        <v>5070</v>
      </c>
      <c r="B33" s="41" t="s">
        <v>5106</v>
      </c>
      <c r="C33" s="96">
        <v>35.93</v>
      </c>
      <c r="D33" s="95">
        <v>0.02</v>
      </c>
      <c r="E33" s="137">
        <f t="shared" si="2"/>
        <v>73.14</v>
      </c>
      <c r="F33" s="18" t="s">
        <v>5107</v>
      </c>
      <c r="G33" s="19" t="s">
        <v>36</v>
      </c>
      <c r="H33" s="28" t="s">
        <v>22</v>
      </c>
      <c r="I33" s="19" t="s">
        <v>37</v>
      </c>
      <c r="J33" s="21" t="s">
        <v>5103</v>
      </c>
    </row>
    <row r="34" spans="1:10" s="55" customFormat="1" ht="18" customHeight="1" x14ac:dyDescent="0.25">
      <c r="A34" s="41" t="s">
        <v>5070</v>
      </c>
      <c r="B34" s="41" t="s">
        <v>5108</v>
      </c>
      <c r="C34" s="96">
        <v>45.470000000000006</v>
      </c>
      <c r="D34" s="95">
        <v>0.02</v>
      </c>
      <c r="E34" s="137">
        <f>SUM(C34+D34)*1.2 + 40</f>
        <v>94.588000000000008</v>
      </c>
      <c r="F34" s="18">
        <v>789</v>
      </c>
      <c r="G34" s="19" t="s">
        <v>5018</v>
      </c>
      <c r="H34" s="69" t="s">
        <v>22</v>
      </c>
      <c r="I34" s="19" t="s">
        <v>5019</v>
      </c>
      <c r="J34" s="21" t="s">
        <v>5103</v>
      </c>
    </row>
    <row r="35" spans="1:10" s="55" customFormat="1" ht="18" customHeight="1" x14ac:dyDescent="0.25">
      <c r="A35" s="41" t="s">
        <v>5070</v>
      </c>
      <c r="B35" s="41" t="s">
        <v>5109</v>
      </c>
      <c r="C35" s="96">
        <v>45.470000000000006</v>
      </c>
      <c r="D35" s="95">
        <v>0.02</v>
      </c>
      <c r="E35" s="137">
        <f>SUM(C35+D35)*1.2 + 40</f>
        <v>94.588000000000008</v>
      </c>
      <c r="F35" s="18">
        <v>789</v>
      </c>
      <c r="G35" s="19" t="s">
        <v>21</v>
      </c>
      <c r="H35" s="42" t="s">
        <v>22</v>
      </c>
      <c r="I35" s="19" t="s">
        <v>5110</v>
      </c>
      <c r="J35" s="21" t="s">
        <v>5103</v>
      </c>
    </row>
    <row r="36" spans="1:10" s="55" customFormat="1" ht="18" customHeight="1" x14ac:dyDescent="0.25">
      <c r="A36" s="41" t="s">
        <v>5070</v>
      </c>
      <c r="B36" s="41" t="s">
        <v>5111</v>
      </c>
      <c r="C36" s="96">
        <v>8.1199999999999992</v>
      </c>
      <c r="D36" s="95">
        <v>0.02</v>
      </c>
      <c r="E36" s="137">
        <f>SUM(C36+D36)*1.2 + 20</f>
        <v>29.768000000000001</v>
      </c>
      <c r="F36" s="18" t="s">
        <v>5112</v>
      </c>
      <c r="G36" s="19" t="s">
        <v>5018</v>
      </c>
      <c r="H36" s="69" t="s">
        <v>22</v>
      </c>
      <c r="I36" s="19" t="s">
        <v>5019</v>
      </c>
      <c r="J36" s="21" t="s">
        <v>5113</v>
      </c>
    </row>
    <row r="37" spans="1:10" s="55" customFormat="1" ht="18" customHeight="1" x14ac:dyDescent="0.25">
      <c r="A37" s="41" t="s">
        <v>5070</v>
      </c>
      <c r="B37" s="41" t="s">
        <v>5114</v>
      </c>
      <c r="C37" s="96">
        <v>4.5199999999999996</v>
      </c>
      <c r="D37" s="95">
        <v>0.02</v>
      </c>
      <c r="E37" s="137">
        <f t="shared" ref="E37:E44" si="3">SUM(C37+D37)*1.2 + 20</f>
        <v>25.448</v>
      </c>
      <c r="F37" s="18" t="s">
        <v>5115</v>
      </c>
      <c r="G37" s="19" t="s">
        <v>5018</v>
      </c>
      <c r="H37" s="69" t="s">
        <v>22</v>
      </c>
      <c r="I37" s="19" t="s">
        <v>5019</v>
      </c>
      <c r="J37" s="21" t="s">
        <v>5116</v>
      </c>
    </row>
    <row r="38" spans="1:10" s="55" customFormat="1" ht="18" customHeight="1" x14ac:dyDescent="0.25">
      <c r="A38" s="41"/>
      <c r="B38" s="41" t="s">
        <v>5117</v>
      </c>
      <c r="C38" s="96">
        <v>8.4600000000000009</v>
      </c>
      <c r="D38" s="95">
        <v>0.02</v>
      </c>
      <c r="E38" s="137">
        <f t="shared" si="3"/>
        <v>30.176000000000002</v>
      </c>
      <c r="F38" s="18" t="s">
        <v>5118</v>
      </c>
      <c r="G38" s="19"/>
      <c r="H38" s="69"/>
      <c r="I38" s="19">
        <v>1000</v>
      </c>
      <c r="J38" s="21" t="s">
        <v>5119</v>
      </c>
    </row>
    <row r="39" spans="1:10" s="55" customFormat="1" ht="18" customHeight="1" x14ac:dyDescent="0.25">
      <c r="A39" s="41"/>
      <c r="B39" s="41" t="s">
        <v>5120</v>
      </c>
      <c r="C39" s="96">
        <v>6</v>
      </c>
      <c r="D39" s="95">
        <v>0.02</v>
      </c>
      <c r="E39" s="137">
        <f t="shared" si="3"/>
        <v>27.224</v>
      </c>
      <c r="F39" s="18" t="s">
        <v>5121</v>
      </c>
      <c r="G39" s="19"/>
      <c r="H39" s="69"/>
      <c r="I39" s="19">
        <v>1000</v>
      </c>
      <c r="J39" s="21" t="s">
        <v>5122</v>
      </c>
    </row>
    <row r="40" spans="1:10" s="55" customFormat="1" ht="18" customHeight="1" x14ac:dyDescent="0.25">
      <c r="A40" s="41"/>
      <c r="B40" s="41" t="s">
        <v>5123</v>
      </c>
      <c r="C40" s="96">
        <v>11</v>
      </c>
      <c r="D40" s="95">
        <v>0.02</v>
      </c>
      <c r="E40" s="137">
        <f t="shared" si="3"/>
        <v>33.223999999999997</v>
      </c>
      <c r="F40" s="18" t="s">
        <v>5124</v>
      </c>
      <c r="G40" s="19"/>
      <c r="H40" s="69"/>
      <c r="I40" s="19">
        <v>1000</v>
      </c>
      <c r="J40" s="21" t="s">
        <v>5125</v>
      </c>
    </row>
    <row r="41" spans="1:10" s="55" customFormat="1" ht="18" customHeight="1" x14ac:dyDescent="0.25">
      <c r="A41" s="41"/>
      <c r="B41" s="41" t="s">
        <v>5126</v>
      </c>
      <c r="C41" s="96">
        <v>6</v>
      </c>
      <c r="D41" s="95">
        <v>0.02</v>
      </c>
      <c r="E41" s="137">
        <f t="shared" si="3"/>
        <v>27.224</v>
      </c>
      <c r="F41" s="18" t="s">
        <v>5127</v>
      </c>
      <c r="G41" s="19"/>
      <c r="H41" s="69"/>
      <c r="I41" s="19">
        <v>1000</v>
      </c>
      <c r="J41" s="21" t="s">
        <v>5128</v>
      </c>
    </row>
    <row r="42" spans="1:10" s="55" customFormat="1" ht="18" customHeight="1" x14ac:dyDescent="0.25">
      <c r="A42" s="41"/>
      <c r="B42" s="41" t="s">
        <v>5129</v>
      </c>
      <c r="C42" s="96">
        <v>11.07</v>
      </c>
      <c r="D42" s="95">
        <v>0.02</v>
      </c>
      <c r="E42" s="137">
        <f t="shared" si="3"/>
        <v>33.308</v>
      </c>
      <c r="F42" s="18" t="s">
        <v>5130</v>
      </c>
      <c r="G42" s="19"/>
      <c r="H42" s="69"/>
      <c r="I42" s="19">
        <v>1000</v>
      </c>
      <c r="J42" s="21" t="s">
        <v>5131</v>
      </c>
    </row>
    <row r="43" spans="1:10" s="55" customFormat="1" ht="18" customHeight="1" x14ac:dyDescent="0.25">
      <c r="A43" s="41"/>
      <c r="B43" s="41" t="s">
        <v>5132</v>
      </c>
      <c r="C43" s="96">
        <v>8.9</v>
      </c>
      <c r="D43" s="95">
        <v>0.02</v>
      </c>
      <c r="E43" s="137">
        <f t="shared" si="3"/>
        <v>30.704000000000001</v>
      </c>
      <c r="F43" s="18" t="s">
        <v>5133</v>
      </c>
      <c r="G43" s="19"/>
      <c r="H43" s="69"/>
      <c r="I43" s="19">
        <v>1000</v>
      </c>
      <c r="J43" s="21" t="s">
        <v>5134</v>
      </c>
    </row>
    <row r="44" spans="1:10" s="55" customFormat="1" ht="18" customHeight="1" x14ac:dyDescent="0.25">
      <c r="A44" s="41"/>
      <c r="B44" s="41" t="s">
        <v>5135</v>
      </c>
      <c r="C44" s="96">
        <v>13.41</v>
      </c>
      <c r="D44" s="95">
        <v>0.02</v>
      </c>
      <c r="E44" s="137">
        <f t="shared" si="3"/>
        <v>36.116</v>
      </c>
      <c r="F44" s="18" t="s">
        <v>5136</v>
      </c>
      <c r="G44" s="19"/>
      <c r="H44" s="69"/>
      <c r="I44" s="19">
        <v>1000</v>
      </c>
      <c r="J44" s="21" t="s">
        <v>5137</v>
      </c>
    </row>
    <row r="45" spans="1:10" s="55" customFormat="1" ht="18" customHeight="1" x14ac:dyDescent="0.25">
      <c r="A45" s="41"/>
      <c r="B45" s="41" t="s">
        <v>5138</v>
      </c>
      <c r="C45" s="96">
        <v>49.5</v>
      </c>
      <c r="D45" s="95">
        <v>0.02</v>
      </c>
      <c r="E45" s="137">
        <f>SUM(C45+D45)*1.2 + 45</f>
        <v>104.42400000000001</v>
      </c>
      <c r="F45" s="18" t="s">
        <v>5139</v>
      </c>
      <c r="G45" s="19"/>
      <c r="H45" s="69"/>
      <c r="I45" s="19" t="s">
        <v>5140</v>
      </c>
      <c r="J45" s="21" t="s">
        <v>5141</v>
      </c>
    </row>
    <row r="46" spans="1:10" s="55" customFormat="1" ht="18" customHeight="1" x14ac:dyDescent="0.25">
      <c r="A46" s="41"/>
      <c r="B46" s="41" t="s">
        <v>5142</v>
      </c>
      <c r="C46" s="96">
        <v>34.74</v>
      </c>
      <c r="D46" s="95">
        <v>0.02</v>
      </c>
      <c r="E46" s="137">
        <f>SUM(C46+D46)*1.2 + 30</f>
        <v>71.712000000000003</v>
      </c>
      <c r="F46" s="18" t="s">
        <v>5143</v>
      </c>
      <c r="G46" s="19"/>
      <c r="H46" s="69"/>
      <c r="I46" s="19" t="s">
        <v>5144</v>
      </c>
      <c r="J46" s="21" t="s">
        <v>5145</v>
      </c>
    </row>
  </sheetData>
  <sheetProtection algorithmName="SHA-512" hashValue="W59mOtNHu4pNJyQXVSmlfsPUUVbZ7V6nZAIbx+jatL9GwFzKVhx8MixuzVRFxyN4nonkUbbqslP++YCoJyOTVA==" saltValue="2Sl5MnB3DbC0idFE7iVpEQ==" spinCount="100000" sheet="1" formatCells="0" formatColumns="0" formatRows="0" insertColumns="0" insertRows="0" insertHyperlinks="0" deleteColumns="0" deleteRows="0" sort="0" autoFilter="0" pivotTables="0"/>
  <hyperlinks>
    <hyperlink ref="A1" r:id="rId1"/>
  </hyperlinks>
  <pageMargins left="0.7" right="0.7" top="0.75" bottom="0.75" header="0.3" footer="0.3"/>
  <ignoredErrors>
    <ignoredError sqref="E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4"/>
  <sheetViews>
    <sheetView workbookViewId="0">
      <selection activeCell="G1" sqref="G1"/>
    </sheetView>
  </sheetViews>
  <sheetFormatPr baseColWidth="10" defaultRowHeight="15" x14ac:dyDescent="0.25"/>
  <cols>
    <col min="2" max="2" width="16.5703125" customWidth="1"/>
    <col min="3" max="3" width="11.42578125" hidden="1" customWidth="1"/>
    <col min="4" max="4" width="0.140625" customWidth="1"/>
    <col min="5" max="5" width="12.140625" customWidth="1"/>
    <col min="6" max="6" width="27.42578125" customWidth="1"/>
    <col min="7" max="7" width="13.140625" bestFit="1" customWidth="1"/>
    <col min="10" max="10" width="34.7109375" customWidth="1"/>
  </cols>
  <sheetData>
    <row r="1" spans="1:11" s="118" customFormat="1" ht="28.5" customHeight="1" x14ac:dyDescent="0.35">
      <c r="A1" s="125" t="s">
        <v>5980</v>
      </c>
      <c r="B1" s="134"/>
      <c r="C1" s="119"/>
      <c r="D1" s="120"/>
      <c r="E1" s="121"/>
      <c r="F1" s="123"/>
      <c r="G1" s="123"/>
      <c r="H1" s="123"/>
      <c r="I1" s="123"/>
    </row>
    <row r="2" spans="1:11" s="55" customFormat="1" ht="18" customHeight="1" x14ac:dyDescent="0.25">
      <c r="A2" s="8" t="s">
        <v>0</v>
      </c>
      <c r="B2" s="8" t="s">
        <v>1</v>
      </c>
      <c r="C2" s="2" t="s">
        <v>2</v>
      </c>
      <c r="D2" s="100" t="s">
        <v>3</v>
      </c>
      <c r="E2" s="10" t="s">
        <v>5978</v>
      </c>
      <c r="F2" s="9" t="s">
        <v>5979</v>
      </c>
      <c r="G2" s="9" t="s">
        <v>5</v>
      </c>
      <c r="H2" s="9" t="s">
        <v>5146</v>
      </c>
      <c r="I2" s="9" t="s">
        <v>6</v>
      </c>
      <c r="J2" s="8" t="s">
        <v>7</v>
      </c>
      <c r="K2" s="8" t="s">
        <v>5147</v>
      </c>
    </row>
    <row r="3" spans="1:11" s="55" customFormat="1" ht="18" customHeight="1" x14ac:dyDescent="0.25">
      <c r="A3" s="41" t="s">
        <v>549</v>
      </c>
      <c r="B3" s="41" t="s">
        <v>5148</v>
      </c>
      <c r="C3" s="96">
        <v>9.92</v>
      </c>
      <c r="D3" s="95">
        <v>0.02</v>
      </c>
      <c r="E3" s="137">
        <f>SUM(C3+D3)*1.2 + 15</f>
        <v>26.927999999999997</v>
      </c>
      <c r="F3" s="18" t="s">
        <v>5149</v>
      </c>
      <c r="G3" s="19" t="s">
        <v>27</v>
      </c>
      <c r="H3" s="26" t="s">
        <v>22</v>
      </c>
      <c r="I3" s="19" t="s">
        <v>28</v>
      </c>
      <c r="J3" s="21" t="s">
        <v>5150</v>
      </c>
      <c r="K3" s="72" t="s">
        <v>5151</v>
      </c>
    </row>
    <row r="4" spans="1:11" s="55" customFormat="1" ht="18" customHeight="1" x14ac:dyDescent="0.25">
      <c r="A4" s="41" t="s">
        <v>549</v>
      </c>
      <c r="B4" s="41" t="s">
        <v>5152</v>
      </c>
      <c r="C4" s="96">
        <v>9.92</v>
      </c>
      <c r="D4" s="95">
        <v>0.02</v>
      </c>
      <c r="E4" s="137">
        <f t="shared" ref="E4:E67" si="0">SUM(C4+D4)*1.2 + 15</f>
        <v>26.927999999999997</v>
      </c>
      <c r="F4" s="18" t="s">
        <v>5153</v>
      </c>
      <c r="G4" s="19" t="s">
        <v>307</v>
      </c>
      <c r="H4" s="38" t="s">
        <v>22</v>
      </c>
      <c r="I4" s="19" t="s">
        <v>308</v>
      </c>
      <c r="J4" s="21" t="s">
        <v>5150</v>
      </c>
      <c r="K4" s="72" t="s">
        <v>5151</v>
      </c>
    </row>
    <row r="5" spans="1:11" s="55" customFormat="1" ht="18" customHeight="1" x14ac:dyDescent="0.25">
      <c r="A5" s="41" t="s">
        <v>549</v>
      </c>
      <c r="B5" s="41" t="s">
        <v>5154</v>
      </c>
      <c r="C5" s="96">
        <v>9.92</v>
      </c>
      <c r="D5" s="95">
        <v>0.02</v>
      </c>
      <c r="E5" s="137">
        <f t="shared" si="0"/>
        <v>26.927999999999997</v>
      </c>
      <c r="F5" s="18" t="s">
        <v>5155</v>
      </c>
      <c r="G5" s="19" t="s">
        <v>254</v>
      </c>
      <c r="H5" s="69" t="s">
        <v>22</v>
      </c>
      <c r="I5" s="19" t="s">
        <v>255</v>
      </c>
      <c r="J5" s="21" t="s">
        <v>5150</v>
      </c>
      <c r="K5" s="72" t="s">
        <v>5151</v>
      </c>
    </row>
    <row r="6" spans="1:11" s="55" customFormat="1" ht="18" customHeight="1" x14ac:dyDescent="0.25">
      <c r="A6" s="41" t="s">
        <v>549</v>
      </c>
      <c r="B6" s="41" t="s">
        <v>5156</v>
      </c>
      <c r="C6" s="96">
        <v>9.92</v>
      </c>
      <c r="D6" s="95">
        <v>0.02</v>
      </c>
      <c r="E6" s="137">
        <f t="shared" si="0"/>
        <v>26.927999999999997</v>
      </c>
      <c r="F6" s="18" t="s">
        <v>5157</v>
      </c>
      <c r="G6" s="19" t="s">
        <v>307</v>
      </c>
      <c r="H6" s="73" t="s">
        <v>22</v>
      </c>
      <c r="I6" s="19" t="s">
        <v>482</v>
      </c>
      <c r="J6" s="21" t="s">
        <v>5150</v>
      </c>
      <c r="K6" s="72" t="s">
        <v>5151</v>
      </c>
    </row>
    <row r="7" spans="1:11" s="55" customFormat="1" ht="18" customHeight="1" x14ac:dyDescent="0.25">
      <c r="A7" s="41" t="s">
        <v>549</v>
      </c>
      <c r="B7" s="41" t="s">
        <v>5158</v>
      </c>
      <c r="C7" s="96">
        <v>9.92</v>
      </c>
      <c r="D7" s="95">
        <v>0.02</v>
      </c>
      <c r="E7" s="137">
        <f t="shared" si="0"/>
        <v>26.927999999999997</v>
      </c>
      <c r="F7" s="18" t="s">
        <v>5159</v>
      </c>
      <c r="G7" s="19" t="s">
        <v>874</v>
      </c>
      <c r="H7" s="35" t="s">
        <v>22</v>
      </c>
      <c r="I7" s="19" t="s">
        <v>260</v>
      </c>
      <c r="J7" s="21" t="s">
        <v>5150</v>
      </c>
      <c r="K7" s="72" t="s">
        <v>5151</v>
      </c>
    </row>
    <row r="8" spans="1:11" s="55" customFormat="1" ht="18" customHeight="1" x14ac:dyDescent="0.25">
      <c r="A8" s="41" t="s">
        <v>549</v>
      </c>
      <c r="B8" s="41" t="s">
        <v>5160</v>
      </c>
      <c r="C8" s="96">
        <v>8.93</v>
      </c>
      <c r="D8" s="95">
        <v>0.02</v>
      </c>
      <c r="E8" s="137">
        <f t="shared" si="0"/>
        <v>25.74</v>
      </c>
      <c r="F8" s="18" t="s">
        <v>5161</v>
      </c>
      <c r="G8" s="19" t="s">
        <v>313</v>
      </c>
      <c r="H8" s="42" t="s">
        <v>22</v>
      </c>
      <c r="I8" s="19" t="s">
        <v>314</v>
      </c>
      <c r="J8" s="21" t="s">
        <v>5150</v>
      </c>
      <c r="K8" s="72" t="s">
        <v>5151</v>
      </c>
    </row>
    <row r="9" spans="1:11" s="55" customFormat="1" ht="18" customHeight="1" x14ac:dyDescent="0.25">
      <c r="A9" s="41" t="s">
        <v>549</v>
      </c>
      <c r="B9" s="41" t="s">
        <v>5162</v>
      </c>
      <c r="C9" s="96">
        <v>9.92</v>
      </c>
      <c r="D9" s="95">
        <v>0.02</v>
      </c>
      <c r="E9" s="137">
        <f t="shared" si="0"/>
        <v>26.927999999999997</v>
      </c>
      <c r="F9" s="18" t="s">
        <v>5163</v>
      </c>
      <c r="G9" s="19" t="s">
        <v>31</v>
      </c>
      <c r="H9" s="27" t="s">
        <v>22</v>
      </c>
      <c r="I9" s="19" t="s">
        <v>32</v>
      </c>
      <c r="J9" s="21" t="s">
        <v>5150</v>
      </c>
      <c r="K9" s="72" t="s">
        <v>5151</v>
      </c>
    </row>
    <row r="10" spans="1:11" s="55" customFormat="1" ht="18" customHeight="1" x14ac:dyDescent="0.25">
      <c r="A10" s="41" t="s">
        <v>549</v>
      </c>
      <c r="B10" s="41" t="s">
        <v>5164</v>
      </c>
      <c r="C10" s="96">
        <v>9.92</v>
      </c>
      <c r="D10" s="95">
        <v>0.02</v>
      </c>
      <c r="E10" s="137">
        <f t="shared" si="0"/>
        <v>26.927999999999997</v>
      </c>
      <c r="F10" s="18" t="s">
        <v>5165</v>
      </c>
      <c r="G10" s="19" t="s">
        <v>250</v>
      </c>
      <c r="H10" s="42" t="s">
        <v>22</v>
      </c>
      <c r="I10" s="19" t="s">
        <v>288</v>
      </c>
      <c r="J10" s="21" t="s">
        <v>5150</v>
      </c>
      <c r="K10" s="72" t="s">
        <v>5151</v>
      </c>
    </row>
    <row r="11" spans="1:11" s="55" customFormat="1" ht="18" customHeight="1" x14ac:dyDescent="0.25">
      <c r="A11" s="41" t="s">
        <v>549</v>
      </c>
      <c r="B11" s="41" t="s">
        <v>5166</v>
      </c>
      <c r="C11" s="96">
        <v>9.92</v>
      </c>
      <c r="D11" s="95">
        <v>0.02</v>
      </c>
      <c r="E11" s="137">
        <f t="shared" si="0"/>
        <v>26.927999999999997</v>
      </c>
      <c r="F11" s="18" t="s">
        <v>5167</v>
      </c>
      <c r="G11" s="19" t="s">
        <v>36</v>
      </c>
      <c r="H11" s="28" t="s">
        <v>22</v>
      </c>
      <c r="I11" s="19" t="s">
        <v>37</v>
      </c>
      <c r="J11" s="21" t="s">
        <v>5150</v>
      </c>
      <c r="K11" s="72" t="s">
        <v>5151</v>
      </c>
    </row>
    <row r="12" spans="1:11" s="55" customFormat="1" ht="18" customHeight="1" x14ac:dyDescent="0.25">
      <c r="A12" s="41" t="s">
        <v>549</v>
      </c>
      <c r="B12" s="41" t="s">
        <v>5168</v>
      </c>
      <c r="C12" s="96">
        <v>9.92</v>
      </c>
      <c r="D12" s="95">
        <v>0.02</v>
      </c>
      <c r="E12" s="137">
        <f t="shared" si="0"/>
        <v>26.927999999999997</v>
      </c>
      <c r="F12" s="18" t="s">
        <v>5149</v>
      </c>
      <c r="G12" s="19" t="s">
        <v>27</v>
      </c>
      <c r="H12" s="26" t="s">
        <v>22</v>
      </c>
      <c r="I12" s="19" t="s">
        <v>28</v>
      </c>
      <c r="J12" s="21" t="s">
        <v>5169</v>
      </c>
      <c r="K12" s="72" t="s">
        <v>5151</v>
      </c>
    </row>
    <row r="13" spans="1:11" s="55" customFormat="1" ht="18" customHeight="1" x14ac:dyDescent="0.25">
      <c r="A13" s="41" t="s">
        <v>549</v>
      </c>
      <c r="B13" s="41" t="s">
        <v>5170</v>
      </c>
      <c r="C13" s="96">
        <v>9.92</v>
      </c>
      <c r="D13" s="95">
        <v>0.02</v>
      </c>
      <c r="E13" s="137">
        <f t="shared" si="0"/>
        <v>26.927999999999997</v>
      </c>
      <c r="F13" s="18" t="s">
        <v>5153</v>
      </c>
      <c r="G13" s="19" t="s">
        <v>307</v>
      </c>
      <c r="H13" s="38" t="s">
        <v>22</v>
      </c>
      <c r="I13" s="19" t="s">
        <v>308</v>
      </c>
      <c r="J13" s="21" t="s">
        <v>5169</v>
      </c>
      <c r="K13" s="72" t="s">
        <v>5151</v>
      </c>
    </row>
    <row r="14" spans="1:11" s="55" customFormat="1" ht="18" customHeight="1" x14ac:dyDescent="0.25">
      <c r="A14" s="41" t="s">
        <v>549</v>
      </c>
      <c r="B14" s="41" t="s">
        <v>5171</v>
      </c>
      <c r="C14" s="96">
        <v>9.92</v>
      </c>
      <c r="D14" s="95">
        <v>0.02</v>
      </c>
      <c r="E14" s="137">
        <f t="shared" si="0"/>
        <v>26.927999999999997</v>
      </c>
      <c r="F14" s="18" t="s">
        <v>5155</v>
      </c>
      <c r="G14" s="19" t="s">
        <v>254</v>
      </c>
      <c r="H14" s="34" t="s">
        <v>22</v>
      </c>
      <c r="I14" s="19" t="s">
        <v>255</v>
      </c>
      <c r="J14" s="21" t="s">
        <v>5169</v>
      </c>
      <c r="K14" s="72" t="s">
        <v>5151</v>
      </c>
    </row>
    <row r="15" spans="1:11" s="55" customFormat="1" ht="18" customHeight="1" x14ac:dyDescent="0.25">
      <c r="A15" s="41" t="s">
        <v>549</v>
      </c>
      <c r="B15" s="41" t="s">
        <v>5172</v>
      </c>
      <c r="C15" s="96">
        <v>9.92</v>
      </c>
      <c r="D15" s="95">
        <v>0.02</v>
      </c>
      <c r="E15" s="137">
        <f t="shared" si="0"/>
        <v>26.927999999999997</v>
      </c>
      <c r="F15" s="18" t="s">
        <v>5161</v>
      </c>
      <c r="G15" s="19" t="s">
        <v>307</v>
      </c>
      <c r="H15" s="73" t="s">
        <v>22</v>
      </c>
      <c r="I15" s="19" t="s">
        <v>482</v>
      </c>
      <c r="J15" s="21" t="s">
        <v>5169</v>
      </c>
      <c r="K15" s="72" t="s">
        <v>5151</v>
      </c>
    </row>
    <row r="16" spans="1:11" s="55" customFormat="1" ht="18" customHeight="1" x14ac:dyDescent="0.25">
      <c r="A16" s="41" t="s">
        <v>549</v>
      </c>
      <c r="B16" s="41" t="s">
        <v>5173</v>
      </c>
      <c r="C16" s="96">
        <v>9.92</v>
      </c>
      <c r="D16" s="95">
        <v>0.02</v>
      </c>
      <c r="E16" s="137">
        <f t="shared" si="0"/>
        <v>26.927999999999997</v>
      </c>
      <c r="F16" s="18" t="s">
        <v>5159</v>
      </c>
      <c r="G16" s="19" t="s">
        <v>874</v>
      </c>
      <c r="H16" s="35" t="s">
        <v>22</v>
      </c>
      <c r="I16" s="19" t="s">
        <v>260</v>
      </c>
      <c r="J16" s="21" t="s">
        <v>5169</v>
      </c>
      <c r="K16" s="72" t="s">
        <v>5151</v>
      </c>
    </row>
    <row r="17" spans="1:11" s="55" customFormat="1" ht="18" customHeight="1" x14ac:dyDescent="0.25">
      <c r="A17" s="41" t="s">
        <v>549</v>
      </c>
      <c r="B17" s="41" t="s">
        <v>5174</v>
      </c>
      <c r="C17" s="96">
        <v>9.92</v>
      </c>
      <c r="D17" s="95">
        <v>0.02</v>
      </c>
      <c r="E17" s="137">
        <f t="shared" si="0"/>
        <v>26.927999999999997</v>
      </c>
      <c r="F17" s="18" t="s">
        <v>5161</v>
      </c>
      <c r="G17" s="19" t="s">
        <v>313</v>
      </c>
      <c r="H17" s="42" t="s">
        <v>22</v>
      </c>
      <c r="I17" s="19" t="s">
        <v>314</v>
      </c>
      <c r="J17" s="21" t="s">
        <v>5169</v>
      </c>
      <c r="K17" s="72" t="s">
        <v>5151</v>
      </c>
    </row>
    <row r="18" spans="1:11" s="55" customFormat="1" ht="18" customHeight="1" x14ac:dyDescent="0.25">
      <c r="A18" s="41" t="s">
        <v>549</v>
      </c>
      <c r="B18" s="41" t="s">
        <v>5175</v>
      </c>
      <c r="C18" s="96">
        <v>9.92</v>
      </c>
      <c r="D18" s="95">
        <v>0.02</v>
      </c>
      <c r="E18" s="137">
        <f t="shared" si="0"/>
        <v>26.927999999999997</v>
      </c>
      <c r="F18" s="18" t="s">
        <v>5163</v>
      </c>
      <c r="G18" s="19" t="s">
        <v>31</v>
      </c>
      <c r="H18" s="27" t="s">
        <v>22</v>
      </c>
      <c r="I18" s="19" t="s">
        <v>32</v>
      </c>
      <c r="J18" s="21" t="s">
        <v>5169</v>
      </c>
      <c r="K18" s="72" t="s">
        <v>5151</v>
      </c>
    </row>
    <row r="19" spans="1:11" s="55" customFormat="1" ht="18" customHeight="1" x14ac:dyDescent="0.25">
      <c r="A19" s="41" t="s">
        <v>549</v>
      </c>
      <c r="B19" s="41" t="s">
        <v>5176</v>
      </c>
      <c r="C19" s="96">
        <v>9.92</v>
      </c>
      <c r="D19" s="95">
        <v>0.02</v>
      </c>
      <c r="E19" s="137">
        <f t="shared" si="0"/>
        <v>26.927999999999997</v>
      </c>
      <c r="F19" s="18" t="s">
        <v>5165</v>
      </c>
      <c r="G19" s="19" t="s">
        <v>250</v>
      </c>
      <c r="H19" s="42" t="s">
        <v>22</v>
      </c>
      <c r="I19" s="19" t="s">
        <v>288</v>
      </c>
      <c r="J19" s="21" t="s">
        <v>5169</v>
      </c>
      <c r="K19" s="72" t="s">
        <v>5151</v>
      </c>
    </row>
    <row r="20" spans="1:11" s="55" customFormat="1" ht="18" customHeight="1" x14ac:dyDescent="0.25">
      <c r="A20" s="41" t="s">
        <v>549</v>
      </c>
      <c r="B20" s="41" t="s">
        <v>5177</v>
      </c>
      <c r="C20" s="96">
        <v>9.92</v>
      </c>
      <c r="D20" s="95">
        <v>0.02</v>
      </c>
      <c r="E20" s="137">
        <f t="shared" si="0"/>
        <v>26.927999999999997</v>
      </c>
      <c r="F20" s="18" t="s">
        <v>5167</v>
      </c>
      <c r="G20" s="19" t="s">
        <v>36</v>
      </c>
      <c r="H20" s="28" t="s">
        <v>22</v>
      </c>
      <c r="I20" s="19" t="s">
        <v>37</v>
      </c>
      <c r="J20" s="21" t="s">
        <v>5169</v>
      </c>
      <c r="K20" s="72" t="s">
        <v>5151</v>
      </c>
    </row>
    <row r="21" spans="1:11" s="55" customFormat="1" ht="18" customHeight="1" x14ac:dyDescent="0.25">
      <c r="A21" s="41" t="s">
        <v>549</v>
      </c>
      <c r="B21" s="41" t="s">
        <v>5178</v>
      </c>
      <c r="C21" s="96">
        <v>18.919999999999998</v>
      </c>
      <c r="D21" s="95">
        <v>0.02</v>
      </c>
      <c r="E21" s="137">
        <f>SUM(C21+D21)*1.2 + 20</f>
        <v>42.727999999999994</v>
      </c>
      <c r="F21" s="18" t="s">
        <v>5179</v>
      </c>
      <c r="G21" s="19" t="s">
        <v>250</v>
      </c>
      <c r="H21" s="42" t="s">
        <v>22</v>
      </c>
      <c r="I21" s="19" t="s">
        <v>288</v>
      </c>
      <c r="J21" s="21" t="s">
        <v>5180</v>
      </c>
      <c r="K21" s="72" t="s">
        <v>5181</v>
      </c>
    </row>
    <row r="22" spans="1:11" s="55" customFormat="1" ht="18" customHeight="1" x14ac:dyDescent="0.25">
      <c r="A22" s="41" t="s">
        <v>549</v>
      </c>
      <c r="B22" s="41" t="s">
        <v>5182</v>
      </c>
      <c r="C22" s="96">
        <v>18.919999999999998</v>
      </c>
      <c r="D22" s="95">
        <v>0.02</v>
      </c>
      <c r="E22" s="137">
        <f t="shared" ref="E22:E36" si="1">SUM(C22+D22)*1.2 + 20</f>
        <v>42.727999999999994</v>
      </c>
      <c r="F22" s="18" t="s">
        <v>5183</v>
      </c>
      <c r="G22" s="19" t="s">
        <v>27</v>
      </c>
      <c r="H22" s="26" t="s">
        <v>22</v>
      </c>
      <c r="I22" s="19" t="s">
        <v>28</v>
      </c>
      <c r="J22" s="21" t="s">
        <v>5180</v>
      </c>
      <c r="K22" s="72" t="s">
        <v>5181</v>
      </c>
    </row>
    <row r="23" spans="1:11" s="55" customFormat="1" ht="18" customHeight="1" x14ac:dyDescent="0.25">
      <c r="A23" s="41" t="s">
        <v>549</v>
      </c>
      <c r="B23" s="41" t="s">
        <v>5184</v>
      </c>
      <c r="C23" s="96">
        <v>18.919999999999998</v>
      </c>
      <c r="D23" s="95">
        <v>0.02</v>
      </c>
      <c r="E23" s="137">
        <f t="shared" si="1"/>
        <v>42.727999999999994</v>
      </c>
      <c r="F23" s="18" t="s">
        <v>5185</v>
      </c>
      <c r="G23" s="19" t="s">
        <v>31</v>
      </c>
      <c r="H23" s="27" t="s">
        <v>22</v>
      </c>
      <c r="I23" s="19" t="s">
        <v>32</v>
      </c>
      <c r="J23" s="21" t="s">
        <v>5180</v>
      </c>
      <c r="K23" s="72" t="s">
        <v>5181</v>
      </c>
    </row>
    <row r="24" spans="1:11" s="55" customFormat="1" ht="18" customHeight="1" x14ac:dyDescent="0.25">
      <c r="A24" s="41" t="s">
        <v>549</v>
      </c>
      <c r="B24" s="41" t="s">
        <v>5186</v>
      </c>
      <c r="C24" s="96">
        <v>18.919999999999998</v>
      </c>
      <c r="D24" s="95">
        <v>0.02</v>
      </c>
      <c r="E24" s="137">
        <f t="shared" si="1"/>
        <v>42.727999999999994</v>
      </c>
      <c r="F24" s="18" t="s">
        <v>5187</v>
      </c>
      <c r="G24" s="19" t="s">
        <v>36</v>
      </c>
      <c r="H24" s="28" t="s">
        <v>22</v>
      </c>
      <c r="I24" s="19" t="s">
        <v>37</v>
      </c>
      <c r="J24" s="21" t="s">
        <v>5180</v>
      </c>
      <c r="K24" s="72" t="s">
        <v>5181</v>
      </c>
    </row>
    <row r="25" spans="1:11" s="55" customFormat="1" ht="18" customHeight="1" x14ac:dyDescent="0.25">
      <c r="A25" s="41" t="s">
        <v>549</v>
      </c>
      <c r="B25" s="41" t="s">
        <v>5188</v>
      </c>
      <c r="C25" s="96">
        <v>18.919999999999998</v>
      </c>
      <c r="D25" s="95">
        <v>0.02</v>
      </c>
      <c r="E25" s="137">
        <f t="shared" si="1"/>
        <v>42.727999999999994</v>
      </c>
      <c r="F25" s="18" t="s">
        <v>5189</v>
      </c>
      <c r="G25" s="19" t="s">
        <v>254</v>
      </c>
      <c r="H25" s="34" t="s">
        <v>22</v>
      </c>
      <c r="I25" s="19" t="s">
        <v>255</v>
      </c>
      <c r="J25" s="21" t="s">
        <v>5180</v>
      </c>
      <c r="K25" s="72" t="s">
        <v>5181</v>
      </c>
    </row>
    <row r="26" spans="1:11" s="55" customFormat="1" ht="18" customHeight="1" x14ac:dyDescent="0.25">
      <c r="A26" s="41" t="s">
        <v>549</v>
      </c>
      <c r="B26" s="41" t="s">
        <v>5190</v>
      </c>
      <c r="C26" s="96">
        <v>18.919999999999998</v>
      </c>
      <c r="D26" s="95">
        <v>0.02</v>
      </c>
      <c r="E26" s="137">
        <f t="shared" si="1"/>
        <v>42.727999999999994</v>
      </c>
      <c r="F26" s="18" t="s">
        <v>5191</v>
      </c>
      <c r="G26" s="19" t="s">
        <v>874</v>
      </c>
      <c r="H26" s="35" t="s">
        <v>22</v>
      </c>
      <c r="I26" s="19" t="s">
        <v>260</v>
      </c>
      <c r="J26" s="21" t="s">
        <v>5180</v>
      </c>
      <c r="K26" s="72" t="s">
        <v>5181</v>
      </c>
    </row>
    <row r="27" spans="1:11" s="55" customFormat="1" ht="18" customHeight="1" x14ac:dyDescent="0.25">
      <c r="A27" s="41" t="s">
        <v>549</v>
      </c>
      <c r="B27" s="41" t="s">
        <v>5192</v>
      </c>
      <c r="C27" s="96">
        <v>18.919999999999998</v>
      </c>
      <c r="D27" s="95">
        <v>0.02</v>
      </c>
      <c r="E27" s="137">
        <f t="shared" si="1"/>
        <v>42.727999999999994</v>
      </c>
      <c r="F27" s="18" t="s">
        <v>5193</v>
      </c>
      <c r="G27" s="19" t="s">
        <v>307</v>
      </c>
      <c r="H27" s="38" t="s">
        <v>22</v>
      </c>
      <c r="I27" s="19" t="s">
        <v>308</v>
      </c>
      <c r="J27" s="21" t="s">
        <v>5180</v>
      </c>
      <c r="K27" s="72" t="s">
        <v>5181</v>
      </c>
    </row>
    <row r="28" spans="1:11" s="55" customFormat="1" ht="18" customHeight="1" x14ac:dyDescent="0.25">
      <c r="A28" s="41" t="s">
        <v>549</v>
      </c>
      <c r="B28" s="41" t="s">
        <v>5194</v>
      </c>
      <c r="C28" s="96">
        <v>18.919999999999998</v>
      </c>
      <c r="D28" s="95">
        <v>0.02</v>
      </c>
      <c r="E28" s="137">
        <f t="shared" si="1"/>
        <v>42.727999999999994</v>
      </c>
      <c r="F28" s="18" t="s">
        <v>5195</v>
      </c>
      <c r="G28" s="19" t="s">
        <v>313</v>
      </c>
      <c r="H28" s="42" t="s">
        <v>22</v>
      </c>
      <c r="I28" s="19" t="s">
        <v>314</v>
      </c>
      <c r="J28" s="21" t="s">
        <v>5180</v>
      </c>
      <c r="K28" s="72" t="s">
        <v>5181</v>
      </c>
    </row>
    <row r="29" spans="1:11" s="55" customFormat="1" ht="18" customHeight="1" x14ac:dyDescent="0.25">
      <c r="A29" s="41" t="s">
        <v>549</v>
      </c>
      <c r="B29" s="41" t="s">
        <v>5196</v>
      </c>
      <c r="C29" s="96">
        <v>14.52</v>
      </c>
      <c r="D29" s="95">
        <v>0.02</v>
      </c>
      <c r="E29" s="137">
        <f t="shared" si="1"/>
        <v>37.447999999999993</v>
      </c>
      <c r="F29" s="18" t="s">
        <v>5197</v>
      </c>
      <c r="G29" s="19" t="s">
        <v>27</v>
      </c>
      <c r="H29" s="26" t="s">
        <v>22</v>
      </c>
      <c r="I29" s="19" t="s">
        <v>28</v>
      </c>
      <c r="J29" s="21" t="s">
        <v>5198</v>
      </c>
      <c r="K29" s="72" t="s">
        <v>5181</v>
      </c>
    </row>
    <row r="30" spans="1:11" s="55" customFormat="1" ht="18" customHeight="1" x14ac:dyDescent="0.25">
      <c r="A30" s="41" t="s">
        <v>549</v>
      </c>
      <c r="B30" s="41" t="s">
        <v>5199</v>
      </c>
      <c r="C30" s="96">
        <v>13.07</v>
      </c>
      <c r="D30" s="95">
        <v>0.02</v>
      </c>
      <c r="E30" s="137">
        <f t="shared" si="1"/>
        <v>35.707999999999998</v>
      </c>
      <c r="F30" s="18" t="s">
        <v>5200</v>
      </c>
      <c r="G30" s="19" t="s">
        <v>31</v>
      </c>
      <c r="H30" s="27" t="s">
        <v>22</v>
      </c>
      <c r="I30" s="19" t="s">
        <v>32</v>
      </c>
      <c r="J30" s="21" t="s">
        <v>5198</v>
      </c>
      <c r="K30" s="72" t="s">
        <v>5181</v>
      </c>
    </row>
    <row r="31" spans="1:11" s="55" customFormat="1" ht="18" customHeight="1" x14ac:dyDescent="0.25">
      <c r="A31" s="41" t="s">
        <v>549</v>
      </c>
      <c r="B31" s="41" t="s">
        <v>5201</v>
      </c>
      <c r="C31" s="96">
        <v>13.07</v>
      </c>
      <c r="D31" s="95">
        <v>0.02</v>
      </c>
      <c r="E31" s="137">
        <f t="shared" si="1"/>
        <v>35.707999999999998</v>
      </c>
      <c r="F31" s="18" t="s">
        <v>5202</v>
      </c>
      <c r="G31" s="19" t="s">
        <v>36</v>
      </c>
      <c r="H31" s="28" t="s">
        <v>22</v>
      </c>
      <c r="I31" s="19" t="s">
        <v>37</v>
      </c>
      <c r="J31" s="21" t="s">
        <v>5198</v>
      </c>
      <c r="K31" s="72" t="s">
        <v>5181</v>
      </c>
    </row>
    <row r="32" spans="1:11" s="55" customFormat="1" ht="18" customHeight="1" x14ac:dyDescent="0.25">
      <c r="A32" s="41" t="s">
        <v>549</v>
      </c>
      <c r="B32" s="41" t="s">
        <v>5203</v>
      </c>
      <c r="C32" s="96">
        <v>14.52</v>
      </c>
      <c r="D32" s="95">
        <v>0.02</v>
      </c>
      <c r="E32" s="137">
        <f t="shared" si="1"/>
        <v>37.447999999999993</v>
      </c>
      <c r="F32" s="18" t="s">
        <v>5204</v>
      </c>
      <c r="G32" s="19" t="s">
        <v>313</v>
      </c>
      <c r="H32" s="42" t="s">
        <v>22</v>
      </c>
      <c r="I32" s="19" t="s">
        <v>314</v>
      </c>
      <c r="J32" s="21" t="s">
        <v>5198</v>
      </c>
      <c r="K32" s="72" t="s">
        <v>5181</v>
      </c>
    </row>
    <row r="33" spans="1:11" s="55" customFormat="1" ht="18" customHeight="1" x14ac:dyDescent="0.25">
      <c r="A33" s="41" t="s">
        <v>549</v>
      </c>
      <c r="B33" s="41" t="s">
        <v>5205</v>
      </c>
      <c r="C33" s="96">
        <v>18.919999999999998</v>
      </c>
      <c r="D33" s="95">
        <v>0.02</v>
      </c>
      <c r="E33" s="137">
        <f t="shared" si="1"/>
        <v>42.727999999999994</v>
      </c>
      <c r="F33" s="18" t="s">
        <v>5206</v>
      </c>
      <c r="G33" s="19" t="s">
        <v>27</v>
      </c>
      <c r="H33" s="26" t="s">
        <v>22</v>
      </c>
      <c r="I33" s="19" t="s">
        <v>28</v>
      </c>
      <c r="J33" s="21" t="s">
        <v>5207</v>
      </c>
      <c r="K33" s="72" t="s">
        <v>5181</v>
      </c>
    </row>
    <row r="34" spans="1:11" s="55" customFormat="1" ht="18" customHeight="1" x14ac:dyDescent="0.25">
      <c r="A34" s="41" t="s">
        <v>549</v>
      </c>
      <c r="B34" s="41" t="s">
        <v>5208</v>
      </c>
      <c r="C34" s="96">
        <v>18.919999999999998</v>
      </c>
      <c r="D34" s="95">
        <v>0.02</v>
      </c>
      <c r="E34" s="137">
        <f t="shared" si="1"/>
        <v>42.727999999999994</v>
      </c>
      <c r="F34" s="18" t="s">
        <v>5209</v>
      </c>
      <c r="G34" s="19" t="s">
        <v>31</v>
      </c>
      <c r="H34" s="27" t="s">
        <v>22</v>
      </c>
      <c r="I34" s="19" t="s">
        <v>32</v>
      </c>
      <c r="J34" s="21" t="s">
        <v>5207</v>
      </c>
      <c r="K34" s="72" t="s">
        <v>5181</v>
      </c>
    </row>
    <row r="35" spans="1:11" s="55" customFormat="1" ht="18" customHeight="1" x14ac:dyDescent="0.25">
      <c r="A35" s="41" t="s">
        <v>549</v>
      </c>
      <c r="B35" s="41" t="s">
        <v>5210</v>
      </c>
      <c r="C35" s="96">
        <v>18.919999999999998</v>
      </c>
      <c r="D35" s="95">
        <v>0.02</v>
      </c>
      <c r="E35" s="137">
        <f t="shared" si="1"/>
        <v>42.727999999999994</v>
      </c>
      <c r="F35" s="18" t="s">
        <v>5211</v>
      </c>
      <c r="G35" s="19" t="s">
        <v>36</v>
      </c>
      <c r="H35" s="28" t="s">
        <v>22</v>
      </c>
      <c r="I35" s="19" t="s">
        <v>37</v>
      </c>
      <c r="J35" s="21" t="s">
        <v>5207</v>
      </c>
      <c r="K35" s="72" t="s">
        <v>5181</v>
      </c>
    </row>
    <row r="36" spans="1:11" s="55" customFormat="1" ht="18" customHeight="1" x14ac:dyDescent="0.25">
      <c r="A36" s="41" t="s">
        <v>549</v>
      </c>
      <c r="B36" s="41" t="s">
        <v>5212</v>
      </c>
      <c r="C36" s="96">
        <v>18.919999999999998</v>
      </c>
      <c r="D36" s="95">
        <v>0.02</v>
      </c>
      <c r="E36" s="137">
        <f t="shared" si="1"/>
        <v>42.727999999999994</v>
      </c>
      <c r="F36" s="18" t="s">
        <v>5213</v>
      </c>
      <c r="G36" s="19" t="s">
        <v>313</v>
      </c>
      <c r="H36" s="42" t="s">
        <v>22</v>
      </c>
      <c r="I36" s="19" t="s">
        <v>314</v>
      </c>
      <c r="J36" s="21" t="s">
        <v>5207</v>
      </c>
      <c r="K36" s="72" t="s">
        <v>5181</v>
      </c>
    </row>
    <row r="37" spans="1:11" s="55" customFormat="1" ht="18" customHeight="1" x14ac:dyDescent="0.25">
      <c r="A37" s="41" t="s">
        <v>549</v>
      </c>
      <c r="B37" s="41" t="s">
        <v>5214</v>
      </c>
      <c r="C37" s="96">
        <v>84.61999999999999</v>
      </c>
      <c r="D37" s="95">
        <v>0.02</v>
      </c>
      <c r="E37" s="137">
        <f>SUM(C37+D37)*1.2 + 75</f>
        <v>176.56799999999998</v>
      </c>
      <c r="F37" s="18" t="s">
        <v>5215</v>
      </c>
      <c r="G37" s="19" t="s">
        <v>327</v>
      </c>
      <c r="H37" s="69"/>
      <c r="I37" s="19"/>
      <c r="J37" s="21" t="s">
        <v>5216</v>
      </c>
      <c r="K37" s="72"/>
    </row>
    <row r="38" spans="1:11" s="55" customFormat="1" ht="18" customHeight="1" x14ac:dyDescent="0.25">
      <c r="A38" s="41" t="s">
        <v>549</v>
      </c>
      <c r="B38" s="41" t="s">
        <v>5217</v>
      </c>
      <c r="C38" s="96">
        <v>53.120000000000005</v>
      </c>
      <c r="D38" s="95">
        <v>0.02</v>
      </c>
      <c r="E38" s="137">
        <f>SUM(C38+D38)*1.2 + 50</f>
        <v>113.768</v>
      </c>
      <c r="F38" s="18" t="s">
        <v>5218</v>
      </c>
      <c r="G38" s="19" t="s">
        <v>250</v>
      </c>
      <c r="H38" s="42" t="s">
        <v>22</v>
      </c>
      <c r="I38" s="19" t="s">
        <v>288</v>
      </c>
      <c r="J38" s="21" t="s">
        <v>5219</v>
      </c>
      <c r="K38" s="72" t="s">
        <v>5220</v>
      </c>
    </row>
    <row r="39" spans="1:11" s="55" customFormat="1" ht="18" customHeight="1" x14ac:dyDescent="0.25">
      <c r="A39" s="41" t="s">
        <v>549</v>
      </c>
      <c r="B39" s="41" t="s">
        <v>5221</v>
      </c>
      <c r="C39" s="96">
        <v>53.120000000000005</v>
      </c>
      <c r="D39" s="95">
        <v>0.02</v>
      </c>
      <c r="E39" s="137">
        <f t="shared" ref="E39:E51" si="2">SUM(C39+D39)*1.2 + 50</f>
        <v>113.768</v>
      </c>
      <c r="F39" s="18" t="s">
        <v>5222</v>
      </c>
      <c r="G39" s="19" t="s">
        <v>27</v>
      </c>
      <c r="H39" s="26" t="s">
        <v>22</v>
      </c>
      <c r="I39" s="19" t="s">
        <v>28</v>
      </c>
      <c r="J39" s="21" t="s">
        <v>5219</v>
      </c>
      <c r="K39" s="72" t="s">
        <v>5220</v>
      </c>
    </row>
    <row r="40" spans="1:11" s="55" customFormat="1" ht="18" customHeight="1" x14ac:dyDescent="0.25">
      <c r="A40" s="41" t="s">
        <v>549</v>
      </c>
      <c r="B40" s="41" t="s">
        <v>5223</v>
      </c>
      <c r="C40" s="96">
        <v>53.120000000000005</v>
      </c>
      <c r="D40" s="95">
        <v>0.02</v>
      </c>
      <c r="E40" s="137">
        <f t="shared" si="2"/>
        <v>113.768</v>
      </c>
      <c r="F40" s="18" t="s">
        <v>5224</v>
      </c>
      <c r="G40" s="19" t="s">
        <v>31</v>
      </c>
      <c r="H40" s="27" t="s">
        <v>22</v>
      </c>
      <c r="I40" s="19" t="s">
        <v>32</v>
      </c>
      <c r="J40" s="21" t="s">
        <v>5219</v>
      </c>
      <c r="K40" s="72" t="s">
        <v>5220</v>
      </c>
    </row>
    <row r="41" spans="1:11" s="55" customFormat="1" ht="18" customHeight="1" x14ac:dyDescent="0.25">
      <c r="A41" s="41" t="s">
        <v>549</v>
      </c>
      <c r="B41" s="41" t="s">
        <v>5225</v>
      </c>
      <c r="C41" s="96">
        <v>53.120000000000005</v>
      </c>
      <c r="D41" s="95">
        <v>0.02</v>
      </c>
      <c r="E41" s="137">
        <f t="shared" si="2"/>
        <v>113.768</v>
      </c>
      <c r="F41" s="18" t="s">
        <v>5226</v>
      </c>
      <c r="G41" s="19" t="s">
        <v>36</v>
      </c>
      <c r="H41" s="28" t="s">
        <v>22</v>
      </c>
      <c r="I41" s="19" t="s">
        <v>37</v>
      </c>
      <c r="J41" s="21" t="s">
        <v>5219</v>
      </c>
      <c r="K41" s="72" t="s">
        <v>5220</v>
      </c>
    </row>
    <row r="42" spans="1:11" s="55" customFormat="1" ht="18" customHeight="1" x14ac:dyDescent="0.25">
      <c r="A42" s="41" t="s">
        <v>549</v>
      </c>
      <c r="B42" s="41" t="s">
        <v>5227</v>
      </c>
      <c r="C42" s="96">
        <v>53.120000000000005</v>
      </c>
      <c r="D42" s="95">
        <v>0.02</v>
      </c>
      <c r="E42" s="137">
        <f t="shared" si="2"/>
        <v>113.768</v>
      </c>
      <c r="F42" s="18" t="s">
        <v>5228</v>
      </c>
      <c r="G42" s="19" t="s">
        <v>254</v>
      </c>
      <c r="H42" s="34" t="s">
        <v>22</v>
      </c>
      <c r="I42" s="19" t="s">
        <v>255</v>
      </c>
      <c r="J42" s="21" t="s">
        <v>5219</v>
      </c>
      <c r="K42" s="72" t="s">
        <v>5229</v>
      </c>
    </row>
    <row r="43" spans="1:11" s="55" customFormat="1" ht="18" customHeight="1" x14ac:dyDescent="0.25">
      <c r="A43" s="41" t="s">
        <v>549</v>
      </c>
      <c r="B43" s="41" t="s">
        <v>5230</v>
      </c>
      <c r="C43" s="96">
        <v>53.120000000000005</v>
      </c>
      <c r="D43" s="95">
        <v>0.02</v>
      </c>
      <c r="E43" s="137">
        <f t="shared" si="2"/>
        <v>113.768</v>
      </c>
      <c r="F43" s="18" t="s">
        <v>5231</v>
      </c>
      <c r="G43" s="19" t="s">
        <v>874</v>
      </c>
      <c r="H43" s="35" t="s">
        <v>22</v>
      </c>
      <c r="I43" s="19" t="s">
        <v>260</v>
      </c>
      <c r="J43" s="21" t="s">
        <v>5219</v>
      </c>
      <c r="K43" s="72" t="s">
        <v>5229</v>
      </c>
    </row>
    <row r="44" spans="1:11" s="55" customFormat="1" ht="18" customHeight="1" x14ac:dyDescent="0.25">
      <c r="A44" s="41" t="s">
        <v>549</v>
      </c>
      <c r="B44" s="41" t="s">
        <v>5232</v>
      </c>
      <c r="C44" s="96">
        <v>53.120000000000005</v>
      </c>
      <c r="D44" s="95">
        <v>0.02</v>
      </c>
      <c r="E44" s="137">
        <f t="shared" si="2"/>
        <v>113.768</v>
      </c>
      <c r="F44" s="18" t="s">
        <v>5233</v>
      </c>
      <c r="G44" s="19" t="s">
        <v>307</v>
      </c>
      <c r="H44" s="38" t="s">
        <v>22</v>
      </c>
      <c r="I44" s="19" t="s">
        <v>308</v>
      </c>
      <c r="J44" s="21" t="s">
        <v>5219</v>
      </c>
      <c r="K44" s="72" t="s">
        <v>5229</v>
      </c>
    </row>
    <row r="45" spans="1:11" s="55" customFormat="1" ht="18" customHeight="1" x14ac:dyDescent="0.25">
      <c r="A45" s="41" t="s">
        <v>549</v>
      </c>
      <c r="B45" s="41" t="s">
        <v>5234</v>
      </c>
      <c r="C45" s="96">
        <v>53.120000000000005</v>
      </c>
      <c r="D45" s="95">
        <v>0.02</v>
      </c>
      <c r="E45" s="137">
        <f t="shared" si="2"/>
        <v>113.768</v>
      </c>
      <c r="F45" s="18" t="s">
        <v>5235</v>
      </c>
      <c r="G45" s="19" t="s">
        <v>313</v>
      </c>
      <c r="H45" s="42" t="s">
        <v>22</v>
      </c>
      <c r="I45" s="19" t="s">
        <v>314</v>
      </c>
      <c r="J45" s="21" t="s">
        <v>5219</v>
      </c>
      <c r="K45" s="72" t="s">
        <v>5220</v>
      </c>
    </row>
    <row r="46" spans="1:11" s="55" customFormat="1" ht="18" customHeight="1" x14ac:dyDescent="0.25">
      <c r="A46" s="41" t="s">
        <v>549</v>
      </c>
      <c r="B46" s="41" t="s">
        <v>5236</v>
      </c>
      <c r="C46" s="96">
        <v>53.120000000000005</v>
      </c>
      <c r="D46" s="95">
        <v>0.02</v>
      </c>
      <c r="E46" s="137">
        <f t="shared" si="2"/>
        <v>113.768</v>
      </c>
      <c r="F46" s="18" t="s">
        <v>5237</v>
      </c>
      <c r="G46" s="19" t="s">
        <v>481</v>
      </c>
      <c r="H46" s="73" t="s">
        <v>22</v>
      </c>
      <c r="I46" s="19" t="s">
        <v>482</v>
      </c>
      <c r="J46" s="21" t="s">
        <v>5219</v>
      </c>
      <c r="K46" s="72" t="s">
        <v>5229</v>
      </c>
    </row>
    <row r="47" spans="1:11" s="55" customFormat="1" ht="18" customHeight="1" x14ac:dyDescent="0.25">
      <c r="A47" s="41" t="s">
        <v>549</v>
      </c>
      <c r="B47" s="41" t="s">
        <v>5238</v>
      </c>
      <c r="C47" s="96">
        <v>53.57</v>
      </c>
      <c r="D47" s="95">
        <v>0.02</v>
      </c>
      <c r="E47" s="137">
        <f t="shared" si="2"/>
        <v>114.30800000000001</v>
      </c>
      <c r="F47" s="18" t="s">
        <v>5239</v>
      </c>
      <c r="G47" s="19" t="s">
        <v>250</v>
      </c>
      <c r="H47" s="42" t="s">
        <v>22</v>
      </c>
      <c r="I47" s="19" t="s">
        <v>288</v>
      </c>
      <c r="J47" s="21" t="s">
        <v>5216</v>
      </c>
      <c r="K47" s="72" t="s">
        <v>5220</v>
      </c>
    </row>
    <row r="48" spans="1:11" s="55" customFormat="1" ht="18" customHeight="1" x14ac:dyDescent="0.25">
      <c r="A48" s="41" t="s">
        <v>549</v>
      </c>
      <c r="B48" s="41" t="s">
        <v>5240</v>
      </c>
      <c r="C48" s="96">
        <v>53.57</v>
      </c>
      <c r="D48" s="95">
        <v>0.02</v>
      </c>
      <c r="E48" s="137">
        <f t="shared" si="2"/>
        <v>114.30800000000001</v>
      </c>
      <c r="F48" s="18" t="s">
        <v>5241</v>
      </c>
      <c r="G48" s="19" t="s">
        <v>27</v>
      </c>
      <c r="H48" s="26" t="s">
        <v>22</v>
      </c>
      <c r="I48" s="19" t="s">
        <v>28</v>
      </c>
      <c r="J48" s="21" t="s">
        <v>5216</v>
      </c>
      <c r="K48" s="72" t="s">
        <v>5220</v>
      </c>
    </row>
    <row r="49" spans="1:11" s="55" customFormat="1" ht="18" customHeight="1" x14ac:dyDescent="0.25">
      <c r="A49" s="41" t="s">
        <v>549</v>
      </c>
      <c r="B49" s="41" t="s">
        <v>5242</v>
      </c>
      <c r="C49" s="96">
        <v>53.57</v>
      </c>
      <c r="D49" s="95">
        <v>0.02</v>
      </c>
      <c r="E49" s="137">
        <f t="shared" si="2"/>
        <v>114.30800000000001</v>
      </c>
      <c r="F49" s="18" t="s">
        <v>5243</v>
      </c>
      <c r="G49" s="19" t="s">
        <v>31</v>
      </c>
      <c r="H49" s="27" t="s">
        <v>22</v>
      </c>
      <c r="I49" s="19" t="s">
        <v>32</v>
      </c>
      <c r="J49" s="21" t="s">
        <v>5216</v>
      </c>
      <c r="K49" s="72" t="s">
        <v>5220</v>
      </c>
    </row>
    <row r="50" spans="1:11" s="55" customFormat="1" ht="18" customHeight="1" x14ac:dyDescent="0.25">
      <c r="A50" s="41" t="s">
        <v>549</v>
      </c>
      <c r="B50" s="41" t="s">
        <v>5244</v>
      </c>
      <c r="C50" s="96">
        <v>53.57</v>
      </c>
      <c r="D50" s="95">
        <v>0.02</v>
      </c>
      <c r="E50" s="137">
        <f t="shared" si="2"/>
        <v>114.30800000000001</v>
      </c>
      <c r="F50" s="18" t="s">
        <v>5245</v>
      </c>
      <c r="G50" s="19" t="s">
        <v>36</v>
      </c>
      <c r="H50" s="28" t="s">
        <v>22</v>
      </c>
      <c r="I50" s="19" t="s">
        <v>37</v>
      </c>
      <c r="J50" s="21" t="s">
        <v>5216</v>
      </c>
      <c r="K50" s="72" t="s">
        <v>5220</v>
      </c>
    </row>
    <row r="51" spans="1:11" s="55" customFormat="1" ht="18" customHeight="1" x14ac:dyDescent="0.25">
      <c r="A51" s="41" t="s">
        <v>549</v>
      </c>
      <c r="B51" s="41" t="s">
        <v>5246</v>
      </c>
      <c r="C51" s="96">
        <v>53.57</v>
      </c>
      <c r="D51" s="95">
        <v>0.02</v>
      </c>
      <c r="E51" s="137">
        <f t="shared" si="2"/>
        <v>114.30800000000001</v>
      </c>
      <c r="F51" s="18" t="s">
        <v>5247</v>
      </c>
      <c r="G51" s="19" t="s">
        <v>313</v>
      </c>
      <c r="H51" s="42" t="s">
        <v>22</v>
      </c>
      <c r="I51" s="19" t="s">
        <v>314</v>
      </c>
      <c r="J51" s="21" t="s">
        <v>5216</v>
      </c>
      <c r="K51" s="72" t="s">
        <v>5220</v>
      </c>
    </row>
    <row r="52" spans="1:11" s="55" customFormat="1" ht="18" customHeight="1" x14ac:dyDescent="0.25">
      <c r="A52" s="41" t="s">
        <v>549</v>
      </c>
      <c r="B52" s="41" t="s">
        <v>5248</v>
      </c>
      <c r="C52" s="96">
        <v>16.669999999999998</v>
      </c>
      <c r="D52" s="95">
        <v>0.02</v>
      </c>
      <c r="E52" s="137">
        <f>SUM(C52+D52)*1.2 + 20</f>
        <v>40.027999999999992</v>
      </c>
      <c r="F52" s="18" t="s">
        <v>5249</v>
      </c>
      <c r="G52" s="19" t="s">
        <v>21</v>
      </c>
      <c r="H52" s="42" t="s">
        <v>22</v>
      </c>
      <c r="I52" s="19" t="s">
        <v>23</v>
      </c>
      <c r="J52" s="21" t="s">
        <v>5250</v>
      </c>
      <c r="K52" s="72" t="s">
        <v>5251</v>
      </c>
    </row>
    <row r="53" spans="1:11" s="55" customFormat="1" ht="18" customHeight="1" x14ac:dyDescent="0.25">
      <c r="A53" s="41" t="s">
        <v>549</v>
      </c>
      <c r="B53" s="41" t="s">
        <v>5252</v>
      </c>
      <c r="C53" s="96">
        <v>8.57</v>
      </c>
      <c r="D53" s="95">
        <v>0.02</v>
      </c>
      <c r="E53" s="137">
        <f t="shared" si="0"/>
        <v>25.308</v>
      </c>
      <c r="F53" s="18" t="s">
        <v>5253</v>
      </c>
      <c r="G53" s="19" t="s">
        <v>21</v>
      </c>
      <c r="H53" s="42" t="s">
        <v>22</v>
      </c>
      <c r="I53" s="19" t="s">
        <v>23</v>
      </c>
      <c r="J53" s="21" t="s">
        <v>5254</v>
      </c>
      <c r="K53" s="72" t="s">
        <v>5255</v>
      </c>
    </row>
    <row r="54" spans="1:11" s="55" customFormat="1" ht="18" customHeight="1" x14ac:dyDescent="0.25">
      <c r="A54" s="41" t="s">
        <v>549</v>
      </c>
      <c r="B54" s="41" t="s">
        <v>5256</v>
      </c>
      <c r="C54" s="96">
        <v>7.13</v>
      </c>
      <c r="D54" s="95">
        <v>0.02</v>
      </c>
      <c r="E54" s="137">
        <f t="shared" si="0"/>
        <v>23.58</v>
      </c>
      <c r="F54" s="18" t="s">
        <v>5257</v>
      </c>
      <c r="G54" s="19" t="s">
        <v>27</v>
      </c>
      <c r="H54" s="26" t="s">
        <v>22</v>
      </c>
      <c r="I54" s="19" t="s">
        <v>28</v>
      </c>
      <c r="J54" s="21" t="s">
        <v>5254</v>
      </c>
      <c r="K54" s="72" t="s">
        <v>5258</v>
      </c>
    </row>
    <row r="55" spans="1:11" s="55" customFormat="1" ht="18" customHeight="1" x14ac:dyDescent="0.25">
      <c r="A55" s="41" t="s">
        <v>549</v>
      </c>
      <c r="B55" s="41" t="s">
        <v>5259</v>
      </c>
      <c r="C55" s="96">
        <v>7.13</v>
      </c>
      <c r="D55" s="95">
        <v>0.02</v>
      </c>
      <c r="E55" s="137">
        <f t="shared" si="0"/>
        <v>23.58</v>
      </c>
      <c r="F55" s="18" t="s">
        <v>5260</v>
      </c>
      <c r="G55" s="19" t="s">
        <v>31</v>
      </c>
      <c r="H55" s="27" t="s">
        <v>22</v>
      </c>
      <c r="I55" s="19" t="s">
        <v>32</v>
      </c>
      <c r="J55" s="21" t="s">
        <v>5254</v>
      </c>
      <c r="K55" s="72" t="s">
        <v>5258</v>
      </c>
    </row>
    <row r="56" spans="1:11" s="55" customFormat="1" ht="18" customHeight="1" x14ac:dyDescent="0.25">
      <c r="A56" s="41" t="s">
        <v>549</v>
      </c>
      <c r="B56" s="41" t="s">
        <v>5261</v>
      </c>
      <c r="C56" s="96">
        <v>7.13</v>
      </c>
      <c r="D56" s="95">
        <v>0.02</v>
      </c>
      <c r="E56" s="137">
        <f t="shared" si="0"/>
        <v>23.58</v>
      </c>
      <c r="F56" s="18" t="s">
        <v>5262</v>
      </c>
      <c r="G56" s="19" t="s">
        <v>36</v>
      </c>
      <c r="H56" s="28" t="s">
        <v>22</v>
      </c>
      <c r="I56" s="19" t="s">
        <v>37</v>
      </c>
      <c r="J56" s="21" t="s">
        <v>5254</v>
      </c>
      <c r="K56" s="72" t="s">
        <v>5258</v>
      </c>
    </row>
    <row r="57" spans="1:11" s="55" customFormat="1" ht="18" customHeight="1" x14ac:dyDescent="0.25">
      <c r="A57" s="41" t="s">
        <v>549</v>
      </c>
      <c r="B57" s="41" t="s">
        <v>5263</v>
      </c>
      <c r="C57" s="96">
        <v>5.3299999999999992</v>
      </c>
      <c r="D57" s="95">
        <v>0.02</v>
      </c>
      <c r="E57" s="137">
        <f t="shared" si="0"/>
        <v>21.419999999999998</v>
      </c>
      <c r="F57" s="18" t="s">
        <v>5264</v>
      </c>
      <c r="G57" s="19" t="s">
        <v>250</v>
      </c>
      <c r="H57" s="42" t="s">
        <v>22</v>
      </c>
      <c r="I57" s="19" t="s">
        <v>23</v>
      </c>
      <c r="J57" s="21" t="s">
        <v>5265</v>
      </c>
      <c r="K57" s="72" t="s">
        <v>5266</v>
      </c>
    </row>
    <row r="58" spans="1:11" s="55" customFormat="1" ht="18" customHeight="1" x14ac:dyDescent="0.25">
      <c r="A58" s="41" t="s">
        <v>549</v>
      </c>
      <c r="B58" s="41" t="s">
        <v>5267</v>
      </c>
      <c r="C58" s="96">
        <v>5.3299999999999992</v>
      </c>
      <c r="D58" s="95">
        <v>0.02</v>
      </c>
      <c r="E58" s="137">
        <f t="shared" si="0"/>
        <v>21.419999999999998</v>
      </c>
      <c r="F58" s="18" t="s">
        <v>5268</v>
      </c>
      <c r="G58" s="19" t="s">
        <v>27</v>
      </c>
      <c r="H58" s="26" t="s">
        <v>22</v>
      </c>
      <c r="I58" s="19" t="s">
        <v>28</v>
      </c>
      <c r="J58" s="21" t="s">
        <v>5265</v>
      </c>
      <c r="K58" s="72" t="s">
        <v>5269</v>
      </c>
    </row>
    <row r="59" spans="1:11" s="55" customFormat="1" ht="18" customHeight="1" x14ac:dyDescent="0.25">
      <c r="A59" s="41" t="s">
        <v>549</v>
      </c>
      <c r="B59" s="41" t="s">
        <v>5270</v>
      </c>
      <c r="C59" s="96">
        <v>5.3299999999999992</v>
      </c>
      <c r="D59" s="95">
        <v>0.02</v>
      </c>
      <c r="E59" s="137">
        <f t="shared" si="0"/>
        <v>21.419999999999998</v>
      </c>
      <c r="F59" s="18" t="s">
        <v>5271</v>
      </c>
      <c r="G59" s="19" t="s">
        <v>31</v>
      </c>
      <c r="H59" s="27" t="s">
        <v>22</v>
      </c>
      <c r="I59" s="19" t="s">
        <v>32</v>
      </c>
      <c r="J59" s="21" t="s">
        <v>5265</v>
      </c>
      <c r="K59" s="72" t="s">
        <v>5272</v>
      </c>
    </row>
    <row r="60" spans="1:11" s="55" customFormat="1" ht="18" customHeight="1" x14ac:dyDescent="0.25">
      <c r="A60" s="41" t="s">
        <v>549</v>
      </c>
      <c r="B60" s="41" t="s">
        <v>5273</v>
      </c>
      <c r="C60" s="96">
        <v>5.3299999999999992</v>
      </c>
      <c r="D60" s="95">
        <v>0.02</v>
      </c>
      <c r="E60" s="137">
        <f t="shared" si="0"/>
        <v>21.419999999999998</v>
      </c>
      <c r="F60" s="18" t="s">
        <v>5274</v>
      </c>
      <c r="G60" s="19" t="s">
        <v>36</v>
      </c>
      <c r="H60" s="28" t="s">
        <v>22</v>
      </c>
      <c r="I60" s="19" t="s">
        <v>37</v>
      </c>
      <c r="J60" s="21" t="s">
        <v>5265</v>
      </c>
      <c r="K60" s="72" t="s">
        <v>5275</v>
      </c>
    </row>
    <row r="61" spans="1:11" s="55" customFormat="1" ht="18" customHeight="1" x14ac:dyDescent="0.25">
      <c r="A61" s="41" t="s">
        <v>549</v>
      </c>
      <c r="B61" s="41" t="s">
        <v>5276</v>
      </c>
      <c r="C61" s="96">
        <v>5.3299999999999992</v>
      </c>
      <c r="D61" s="95">
        <v>0.02</v>
      </c>
      <c r="E61" s="137">
        <f t="shared" si="0"/>
        <v>21.419999999999998</v>
      </c>
      <c r="F61" s="18" t="s">
        <v>5277</v>
      </c>
      <c r="G61" s="19" t="s">
        <v>254</v>
      </c>
      <c r="H61" s="34" t="s">
        <v>22</v>
      </c>
      <c r="I61" s="19" t="s">
        <v>255</v>
      </c>
      <c r="J61" s="21" t="s">
        <v>5265</v>
      </c>
      <c r="K61" s="72" t="s">
        <v>5278</v>
      </c>
    </row>
    <row r="62" spans="1:11" s="55" customFormat="1" ht="18" customHeight="1" x14ac:dyDescent="0.25">
      <c r="A62" s="41" t="s">
        <v>549</v>
      </c>
      <c r="B62" s="41" t="s">
        <v>5279</v>
      </c>
      <c r="C62" s="96">
        <v>5.3299999999999992</v>
      </c>
      <c r="D62" s="95">
        <v>0.02</v>
      </c>
      <c r="E62" s="137">
        <f t="shared" si="0"/>
        <v>21.419999999999998</v>
      </c>
      <c r="F62" s="18" t="s">
        <v>5280</v>
      </c>
      <c r="G62" s="19" t="s">
        <v>874</v>
      </c>
      <c r="H62" s="35" t="s">
        <v>22</v>
      </c>
      <c r="I62" s="19" t="s">
        <v>260</v>
      </c>
      <c r="J62" s="21" t="s">
        <v>5265</v>
      </c>
      <c r="K62" s="72" t="s">
        <v>5281</v>
      </c>
    </row>
    <row r="63" spans="1:11" s="55" customFormat="1" ht="18" customHeight="1" x14ac:dyDescent="0.25">
      <c r="A63" s="41" t="s">
        <v>549</v>
      </c>
      <c r="B63" s="41" t="s">
        <v>5282</v>
      </c>
      <c r="C63" s="96">
        <v>5.3299999999999992</v>
      </c>
      <c r="D63" s="95">
        <v>0.02</v>
      </c>
      <c r="E63" s="137">
        <f t="shared" si="0"/>
        <v>21.419999999999998</v>
      </c>
      <c r="F63" s="18" t="s">
        <v>5283</v>
      </c>
      <c r="G63" s="19" t="s">
        <v>307</v>
      </c>
      <c r="H63" s="38" t="s">
        <v>22</v>
      </c>
      <c r="I63" s="19" t="s">
        <v>308</v>
      </c>
      <c r="J63" s="21" t="s">
        <v>5265</v>
      </c>
      <c r="K63" s="72" t="s">
        <v>5284</v>
      </c>
    </row>
    <row r="64" spans="1:11" s="55" customFormat="1" ht="18" customHeight="1" x14ac:dyDescent="0.25">
      <c r="A64" s="41" t="s">
        <v>549</v>
      </c>
      <c r="B64" s="41" t="s">
        <v>5285</v>
      </c>
      <c r="C64" s="96">
        <v>5.3299999999999992</v>
      </c>
      <c r="D64" s="95">
        <v>0.02</v>
      </c>
      <c r="E64" s="137">
        <f t="shared" si="0"/>
        <v>21.419999999999998</v>
      </c>
      <c r="F64" s="18" t="s">
        <v>5286</v>
      </c>
      <c r="G64" s="19" t="s">
        <v>313</v>
      </c>
      <c r="H64" s="42" t="s">
        <v>22</v>
      </c>
      <c r="I64" s="19" t="s">
        <v>314</v>
      </c>
      <c r="J64" s="21" t="s">
        <v>5265</v>
      </c>
      <c r="K64" s="72" t="s">
        <v>5287</v>
      </c>
    </row>
    <row r="65" spans="1:11" s="55" customFormat="1" ht="18" customHeight="1" x14ac:dyDescent="0.25">
      <c r="A65" s="41" t="s">
        <v>549</v>
      </c>
      <c r="B65" s="41" t="s">
        <v>5288</v>
      </c>
      <c r="C65" s="96">
        <v>5.3299999999999992</v>
      </c>
      <c r="D65" s="95">
        <v>0.02</v>
      </c>
      <c r="E65" s="137">
        <f t="shared" si="0"/>
        <v>21.419999999999998</v>
      </c>
      <c r="F65" s="18" t="s">
        <v>5289</v>
      </c>
      <c r="G65" s="19" t="s">
        <v>481</v>
      </c>
      <c r="H65" s="73" t="s">
        <v>22</v>
      </c>
      <c r="I65" s="19" t="s">
        <v>482</v>
      </c>
      <c r="J65" s="21" t="s">
        <v>5265</v>
      </c>
      <c r="K65" s="72" t="s">
        <v>5290</v>
      </c>
    </row>
    <row r="66" spans="1:11" s="55" customFormat="1" ht="18" customHeight="1" x14ac:dyDescent="0.25">
      <c r="A66" s="41" t="s">
        <v>549</v>
      </c>
      <c r="B66" s="41" t="s">
        <v>5291</v>
      </c>
      <c r="C66" s="96">
        <v>11.629999999999999</v>
      </c>
      <c r="D66" s="95">
        <v>0.02</v>
      </c>
      <c r="E66" s="137">
        <f t="shared" si="0"/>
        <v>28.979999999999997</v>
      </c>
      <c r="F66" s="18" t="s">
        <v>5292</v>
      </c>
      <c r="G66" s="19" t="s">
        <v>21</v>
      </c>
      <c r="H66" s="42" t="s">
        <v>22</v>
      </c>
      <c r="I66" s="19" t="s">
        <v>23</v>
      </c>
      <c r="J66" s="21" t="s">
        <v>5293</v>
      </c>
      <c r="K66" s="72" t="s">
        <v>5181</v>
      </c>
    </row>
    <row r="67" spans="1:11" s="55" customFormat="1" ht="18" customHeight="1" x14ac:dyDescent="0.25">
      <c r="A67" s="41" t="s">
        <v>549</v>
      </c>
      <c r="B67" s="41" t="s">
        <v>5294</v>
      </c>
      <c r="C67" s="96">
        <v>11.629999999999999</v>
      </c>
      <c r="D67" s="95">
        <v>0.02</v>
      </c>
      <c r="E67" s="137">
        <f t="shared" si="0"/>
        <v>28.979999999999997</v>
      </c>
      <c r="F67" s="18" t="s">
        <v>5295</v>
      </c>
      <c r="G67" s="19" t="s">
        <v>27</v>
      </c>
      <c r="H67" s="26" t="s">
        <v>22</v>
      </c>
      <c r="I67" s="19" t="s">
        <v>28</v>
      </c>
      <c r="J67" s="21" t="s">
        <v>5293</v>
      </c>
      <c r="K67" s="72" t="s">
        <v>5181</v>
      </c>
    </row>
    <row r="68" spans="1:11" s="55" customFormat="1" ht="18" customHeight="1" x14ac:dyDescent="0.25">
      <c r="A68" s="41" t="s">
        <v>549</v>
      </c>
      <c r="B68" s="41" t="s">
        <v>5296</v>
      </c>
      <c r="C68" s="96">
        <v>11.629999999999999</v>
      </c>
      <c r="D68" s="95">
        <v>0.02</v>
      </c>
      <c r="E68" s="137">
        <f t="shared" ref="E68:E128" si="3">SUM(C68+D68)*1.2 + 15</f>
        <v>28.979999999999997</v>
      </c>
      <c r="F68" s="18" t="s">
        <v>5297</v>
      </c>
      <c r="G68" s="19" t="s">
        <v>307</v>
      </c>
      <c r="H68" s="38" t="s">
        <v>22</v>
      </c>
      <c r="I68" s="19" t="s">
        <v>308</v>
      </c>
      <c r="J68" s="21" t="s">
        <v>5293</v>
      </c>
      <c r="K68" s="72" t="s">
        <v>5181</v>
      </c>
    </row>
    <row r="69" spans="1:11" s="55" customFormat="1" ht="18" customHeight="1" x14ac:dyDescent="0.25">
      <c r="A69" s="41" t="s">
        <v>549</v>
      </c>
      <c r="B69" s="41" t="s">
        <v>5298</v>
      </c>
      <c r="C69" s="96">
        <v>11.629999999999999</v>
      </c>
      <c r="D69" s="95">
        <v>0.02</v>
      </c>
      <c r="E69" s="137">
        <f t="shared" si="3"/>
        <v>28.979999999999997</v>
      </c>
      <c r="F69" s="18" t="s">
        <v>5299</v>
      </c>
      <c r="G69" s="19" t="s">
        <v>254</v>
      </c>
      <c r="H69" s="34" t="s">
        <v>22</v>
      </c>
      <c r="I69" s="19" t="s">
        <v>255</v>
      </c>
      <c r="J69" s="21" t="s">
        <v>5293</v>
      </c>
      <c r="K69" s="72" t="s">
        <v>5181</v>
      </c>
    </row>
    <row r="70" spans="1:11" s="55" customFormat="1" ht="18" customHeight="1" x14ac:dyDescent="0.25">
      <c r="A70" s="41" t="s">
        <v>549</v>
      </c>
      <c r="B70" s="41" t="s">
        <v>5300</v>
      </c>
      <c r="C70" s="96">
        <v>12.92</v>
      </c>
      <c r="D70" s="95">
        <v>0.02</v>
      </c>
      <c r="E70" s="137">
        <f t="shared" si="3"/>
        <v>30.527999999999999</v>
      </c>
      <c r="F70" s="18" t="s">
        <v>5301</v>
      </c>
      <c r="G70" s="19" t="s">
        <v>481</v>
      </c>
      <c r="H70" s="73" t="s">
        <v>22</v>
      </c>
      <c r="I70" s="19" t="s">
        <v>482</v>
      </c>
      <c r="J70" s="21" t="s">
        <v>5293</v>
      </c>
      <c r="K70" s="72" t="s">
        <v>5181</v>
      </c>
    </row>
    <row r="71" spans="1:11" s="55" customFormat="1" ht="18" customHeight="1" x14ac:dyDescent="0.25">
      <c r="A71" s="41" t="s">
        <v>549</v>
      </c>
      <c r="B71" s="41" t="s">
        <v>5302</v>
      </c>
      <c r="C71" s="96">
        <v>12.92</v>
      </c>
      <c r="D71" s="95">
        <v>0.02</v>
      </c>
      <c r="E71" s="137">
        <f t="shared" si="3"/>
        <v>30.527999999999999</v>
      </c>
      <c r="F71" s="18" t="s">
        <v>5303</v>
      </c>
      <c r="G71" s="19" t="s">
        <v>874</v>
      </c>
      <c r="H71" s="35" t="s">
        <v>22</v>
      </c>
      <c r="I71" s="19" t="s">
        <v>260</v>
      </c>
      <c r="J71" s="21" t="s">
        <v>5293</v>
      </c>
      <c r="K71" s="72" t="s">
        <v>5181</v>
      </c>
    </row>
    <row r="72" spans="1:11" s="55" customFormat="1" ht="18" customHeight="1" x14ac:dyDescent="0.25">
      <c r="A72" s="41" t="s">
        <v>549</v>
      </c>
      <c r="B72" s="41" t="s">
        <v>5304</v>
      </c>
      <c r="C72" s="96">
        <v>11.629999999999999</v>
      </c>
      <c r="D72" s="95">
        <v>0.02</v>
      </c>
      <c r="E72" s="137">
        <f t="shared" si="3"/>
        <v>28.979999999999997</v>
      </c>
      <c r="F72" s="18" t="s">
        <v>5297</v>
      </c>
      <c r="G72" s="19" t="s">
        <v>313</v>
      </c>
      <c r="H72" s="42" t="s">
        <v>22</v>
      </c>
      <c r="I72" s="19" t="s">
        <v>314</v>
      </c>
      <c r="J72" s="21" t="s">
        <v>5293</v>
      </c>
      <c r="K72" s="72" t="s">
        <v>5181</v>
      </c>
    </row>
    <row r="73" spans="1:11" s="55" customFormat="1" ht="18" customHeight="1" x14ac:dyDescent="0.25">
      <c r="A73" s="41" t="s">
        <v>549</v>
      </c>
      <c r="B73" s="41" t="s">
        <v>5305</v>
      </c>
      <c r="C73" s="96">
        <v>11.629999999999999</v>
      </c>
      <c r="D73" s="95">
        <v>0.02</v>
      </c>
      <c r="E73" s="137">
        <f t="shared" si="3"/>
        <v>28.979999999999997</v>
      </c>
      <c r="F73" s="18" t="s">
        <v>5306</v>
      </c>
      <c r="G73" s="19" t="s">
        <v>31</v>
      </c>
      <c r="H73" s="27" t="s">
        <v>22</v>
      </c>
      <c r="I73" s="19" t="s">
        <v>32</v>
      </c>
      <c r="J73" s="21" t="s">
        <v>5293</v>
      </c>
      <c r="K73" s="72" t="s">
        <v>5181</v>
      </c>
    </row>
    <row r="74" spans="1:11" s="55" customFormat="1" ht="18" customHeight="1" x14ac:dyDescent="0.25">
      <c r="A74" s="41" t="s">
        <v>549</v>
      </c>
      <c r="B74" s="41" t="s">
        <v>5307</v>
      </c>
      <c r="C74" s="96">
        <v>11.629999999999999</v>
      </c>
      <c r="D74" s="95">
        <v>0.02</v>
      </c>
      <c r="E74" s="137">
        <f t="shared" si="3"/>
        <v>28.979999999999997</v>
      </c>
      <c r="F74" s="18" t="s">
        <v>5308</v>
      </c>
      <c r="G74" s="19" t="s">
        <v>36</v>
      </c>
      <c r="H74" s="28" t="s">
        <v>22</v>
      </c>
      <c r="I74" s="19" t="s">
        <v>37</v>
      </c>
      <c r="J74" s="21" t="s">
        <v>5293</v>
      </c>
      <c r="K74" s="72" t="s">
        <v>5181</v>
      </c>
    </row>
    <row r="75" spans="1:11" s="55" customFormat="1" ht="18" customHeight="1" x14ac:dyDescent="0.25">
      <c r="A75" s="41" t="s">
        <v>549</v>
      </c>
      <c r="B75" s="41" t="s">
        <v>5309</v>
      </c>
      <c r="C75" s="96">
        <v>11.629999999999999</v>
      </c>
      <c r="D75" s="95">
        <v>0.02</v>
      </c>
      <c r="E75" s="137">
        <f t="shared" si="3"/>
        <v>28.979999999999997</v>
      </c>
      <c r="F75" s="18" t="s">
        <v>5292</v>
      </c>
      <c r="G75" s="19" t="s">
        <v>21</v>
      </c>
      <c r="H75" s="42" t="s">
        <v>22</v>
      </c>
      <c r="I75" s="19" t="s">
        <v>23</v>
      </c>
      <c r="J75" s="21" t="s">
        <v>5310</v>
      </c>
      <c r="K75" s="72" t="s">
        <v>5181</v>
      </c>
    </row>
    <row r="76" spans="1:11" s="55" customFormat="1" ht="18" customHeight="1" x14ac:dyDescent="0.25">
      <c r="A76" s="41" t="s">
        <v>549</v>
      </c>
      <c r="B76" s="41" t="s">
        <v>5311</v>
      </c>
      <c r="C76" s="96">
        <v>11.629999999999999</v>
      </c>
      <c r="D76" s="95">
        <v>0.02</v>
      </c>
      <c r="E76" s="137">
        <f t="shared" si="3"/>
        <v>28.979999999999997</v>
      </c>
      <c r="F76" s="18" t="s">
        <v>5295</v>
      </c>
      <c r="G76" s="19" t="s">
        <v>27</v>
      </c>
      <c r="H76" s="26" t="s">
        <v>22</v>
      </c>
      <c r="I76" s="19" t="s">
        <v>28</v>
      </c>
      <c r="J76" s="21" t="s">
        <v>5310</v>
      </c>
      <c r="K76" s="72" t="s">
        <v>5181</v>
      </c>
    </row>
    <row r="77" spans="1:11" s="55" customFormat="1" ht="18" customHeight="1" x14ac:dyDescent="0.25">
      <c r="A77" s="41" t="s">
        <v>549</v>
      </c>
      <c r="B77" s="41" t="s">
        <v>5312</v>
      </c>
      <c r="C77" s="96">
        <v>12.92</v>
      </c>
      <c r="D77" s="95">
        <v>0.02</v>
      </c>
      <c r="E77" s="137">
        <f t="shared" si="3"/>
        <v>30.527999999999999</v>
      </c>
      <c r="F77" s="18" t="s">
        <v>5297</v>
      </c>
      <c r="G77" s="19" t="s">
        <v>307</v>
      </c>
      <c r="H77" s="38" t="s">
        <v>22</v>
      </c>
      <c r="I77" s="19" t="s">
        <v>308</v>
      </c>
      <c r="J77" s="21" t="s">
        <v>5310</v>
      </c>
      <c r="K77" s="72" t="s">
        <v>5181</v>
      </c>
    </row>
    <row r="78" spans="1:11" s="55" customFormat="1" ht="18" customHeight="1" x14ac:dyDescent="0.25">
      <c r="A78" s="41" t="s">
        <v>549</v>
      </c>
      <c r="B78" s="41" t="s">
        <v>5313</v>
      </c>
      <c r="C78" s="96">
        <v>11.629999999999999</v>
      </c>
      <c r="D78" s="95">
        <v>0.02</v>
      </c>
      <c r="E78" s="137">
        <f t="shared" si="3"/>
        <v>28.979999999999997</v>
      </c>
      <c r="F78" s="18" t="s">
        <v>5299</v>
      </c>
      <c r="G78" s="19" t="s">
        <v>254</v>
      </c>
      <c r="H78" s="34" t="s">
        <v>22</v>
      </c>
      <c r="I78" s="19" t="s">
        <v>255</v>
      </c>
      <c r="J78" s="21" t="s">
        <v>5310</v>
      </c>
      <c r="K78" s="72" t="s">
        <v>5181</v>
      </c>
    </row>
    <row r="79" spans="1:11" s="55" customFormat="1" ht="18" customHeight="1" x14ac:dyDescent="0.25">
      <c r="A79" s="41" t="s">
        <v>549</v>
      </c>
      <c r="B79" s="41" t="s">
        <v>5314</v>
      </c>
      <c r="C79" s="96">
        <v>11.629999999999999</v>
      </c>
      <c r="D79" s="95">
        <v>0.02</v>
      </c>
      <c r="E79" s="137">
        <f t="shared" si="3"/>
        <v>28.979999999999997</v>
      </c>
      <c r="F79" s="18" t="s">
        <v>5301</v>
      </c>
      <c r="G79" s="19" t="s">
        <v>481</v>
      </c>
      <c r="H79" s="73" t="s">
        <v>22</v>
      </c>
      <c r="I79" s="19" t="s">
        <v>482</v>
      </c>
      <c r="J79" s="21" t="s">
        <v>5310</v>
      </c>
      <c r="K79" s="72" t="s">
        <v>5181</v>
      </c>
    </row>
    <row r="80" spans="1:11" s="55" customFormat="1" ht="18" customHeight="1" x14ac:dyDescent="0.25">
      <c r="A80" s="41" t="s">
        <v>549</v>
      </c>
      <c r="B80" s="41" t="s">
        <v>5315</v>
      </c>
      <c r="C80" s="96">
        <v>11.629999999999999</v>
      </c>
      <c r="D80" s="95">
        <v>0.02</v>
      </c>
      <c r="E80" s="137">
        <f t="shared" si="3"/>
        <v>28.979999999999997</v>
      </c>
      <c r="F80" s="18" t="s">
        <v>5303</v>
      </c>
      <c r="G80" s="19" t="s">
        <v>874</v>
      </c>
      <c r="H80" s="35" t="s">
        <v>22</v>
      </c>
      <c r="I80" s="19" t="s">
        <v>260</v>
      </c>
      <c r="J80" s="21" t="s">
        <v>5310</v>
      </c>
      <c r="K80" s="72" t="s">
        <v>5181</v>
      </c>
    </row>
    <row r="81" spans="1:11" s="55" customFormat="1" ht="18" customHeight="1" x14ac:dyDescent="0.25">
      <c r="A81" s="41" t="s">
        <v>549</v>
      </c>
      <c r="B81" s="41" t="s">
        <v>5316</v>
      </c>
      <c r="C81" s="96">
        <v>11.629999999999999</v>
      </c>
      <c r="D81" s="95">
        <v>0.02</v>
      </c>
      <c r="E81" s="137">
        <f t="shared" si="3"/>
        <v>28.979999999999997</v>
      </c>
      <c r="F81" s="18" t="s">
        <v>5297</v>
      </c>
      <c r="G81" s="19" t="s">
        <v>313</v>
      </c>
      <c r="H81" s="42" t="s">
        <v>22</v>
      </c>
      <c r="I81" s="19" t="s">
        <v>314</v>
      </c>
      <c r="J81" s="21" t="s">
        <v>5310</v>
      </c>
      <c r="K81" s="72" t="s">
        <v>5181</v>
      </c>
    </row>
    <row r="82" spans="1:11" s="55" customFormat="1" ht="18" customHeight="1" x14ac:dyDescent="0.25">
      <c r="A82" s="41" t="s">
        <v>549</v>
      </c>
      <c r="B82" s="41" t="s">
        <v>5317</v>
      </c>
      <c r="C82" s="96">
        <v>11.629999999999999</v>
      </c>
      <c r="D82" s="95">
        <v>0.02</v>
      </c>
      <c r="E82" s="137">
        <f t="shared" si="3"/>
        <v>28.979999999999997</v>
      </c>
      <c r="F82" s="18" t="s">
        <v>5306</v>
      </c>
      <c r="G82" s="19" t="s">
        <v>31</v>
      </c>
      <c r="H82" s="27" t="s">
        <v>22</v>
      </c>
      <c r="I82" s="19" t="s">
        <v>32</v>
      </c>
      <c r="J82" s="21" t="s">
        <v>5310</v>
      </c>
      <c r="K82" s="72" t="s">
        <v>5181</v>
      </c>
    </row>
    <row r="83" spans="1:11" s="55" customFormat="1" ht="18" customHeight="1" x14ac:dyDescent="0.25">
      <c r="A83" s="41" t="s">
        <v>549</v>
      </c>
      <c r="B83" s="41" t="s">
        <v>5318</v>
      </c>
      <c r="C83" s="96">
        <v>11.629999999999999</v>
      </c>
      <c r="D83" s="95">
        <v>0.02</v>
      </c>
      <c r="E83" s="137">
        <f t="shared" si="3"/>
        <v>28.979999999999997</v>
      </c>
      <c r="F83" s="18" t="s">
        <v>5308</v>
      </c>
      <c r="G83" s="19" t="s">
        <v>36</v>
      </c>
      <c r="H83" s="28" t="s">
        <v>22</v>
      </c>
      <c r="I83" s="19" t="s">
        <v>37</v>
      </c>
      <c r="J83" s="21" t="s">
        <v>5310</v>
      </c>
      <c r="K83" s="72" t="s">
        <v>5181</v>
      </c>
    </row>
    <row r="84" spans="1:11" s="55" customFormat="1" ht="18" customHeight="1" x14ac:dyDescent="0.25">
      <c r="A84" s="41" t="s">
        <v>549</v>
      </c>
      <c r="B84" s="41" t="s">
        <v>5319</v>
      </c>
      <c r="C84" s="96">
        <v>17.93</v>
      </c>
      <c r="D84" s="95">
        <v>0.02</v>
      </c>
      <c r="E84" s="137">
        <f>SUM(C84+D84)*1.2 + 20</f>
        <v>41.54</v>
      </c>
      <c r="F84" s="18" t="s">
        <v>5320</v>
      </c>
      <c r="G84" s="19" t="s">
        <v>21</v>
      </c>
      <c r="H84" s="42" t="s">
        <v>22</v>
      </c>
      <c r="I84" s="19" t="s">
        <v>23</v>
      </c>
      <c r="J84" s="21" t="s">
        <v>5321</v>
      </c>
      <c r="K84" s="72" t="s">
        <v>5255</v>
      </c>
    </row>
    <row r="85" spans="1:11" s="55" customFormat="1" ht="18" customHeight="1" x14ac:dyDescent="0.25">
      <c r="A85" s="41" t="s">
        <v>549</v>
      </c>
      <c r="B85" s="41" t="s">
        <v>5322</v>
      </c>
      <c r="C85" s="96">
        <v>17.93</v>
      </c>
      <c r="D85" s="95">
        <v>0.02</v>
      </c>
      <c r="E85" s="137">
        <f t="shared" ref="E85:E87" si="4">SUM(C85+D85)*1.2 + 20</f>
        <v>41.54</v>
      </c>
      <c r="F85" s="18" t="s">
        <v>5323</v>
      </c>
      <c r="G85" s="19" t="s">
        <v>27</v>
      </c>
      <c r="H85" s="26" t="s">
        <v>22</v>
      </c>
      <c r="I85" s="19" t="s">
        <v>28</v>
      </c>
      <c r="J85" s="21" t="s">
        <v>5321</v>
      </c>
      <c r="K85" s="72" t="s">
        <v>5258</v>
      </c>
    </row>
    <row r="86" spans="1:11" s="55" customFormat="1" ht="18" customHeight="1" x14ac:dyDescent="0.25">
      <c r="A86" s="41" t="s">
        <v>549</v>
      </c>
      <c r="B86" s="41" t="s">
        <v>5324</v>
      </c>
      <c r="C86" s="96">
        <v>17.93</v>
      </c>
      <c r="D86" s="95">
        <v>0.02</v>
      </c>
      <c r="E86" s="137">
        <f t="shared" si="4"/>
        <v>41.54</v>
      </c>
      <c r="F86" s="18" t="s">
        <v>5325</v>
      </c>
      <c r="G86" s="19" t="s">
        <v>31</v>
      </c>
      <c r="H86" s="27" t="s">
        <v>22</v>
      </c>
      <c r="I86" s="19" t="s">
        <v>32</v>
      </c>
      <c r="J86" s="21" t="s">
        <v>5321</v>
      </c>
      <c r="K86" s="72" t="s">
        <v>5258</v>
      </c>
    </row>
    <row r="87" spans="1:11" s="55" customFormat="1" ht="18" customHeight="1" x14ac:dyDescent="0.25">
      <c r="A87" s="41" t="s">
        <v>549</v>
      </c>
      <c r="B87" s="41" t="s">
        <v>5326</v>
      </c>
      <c r="C87" s="96">
        <v>17.93</v>
      </c>
      <c r="D87" s="95">
        <v>0.02</v>
      </c>
      <c r="E87" s="137">
        <f t="shared" si="4"/>
        <v>41.54</v>
      </c>
      <c r="F87" s="18" t="s">
        <v>5327</v>
      </c>
      <c r="G87" s="19" t="s">
        <v>36</v>
      </c>
      <c r="H87" s="28" t="s">
        <v>22</v>
      </c>
      <c r="I87" s="19" t="s">
        <v>37</v>
      </c>
      <c r="J87" s="21" t="s">
        <v>5321</v>
      </c>
      <c r="K87" s="72" t="s">
        <v>5258</v>
      </c>
    </row>
    <row r="88" spans="1:11" s="55" customFormat="1" ht="18" customHeight="1" x14ac:dyDescent="0.25">
      <c r="A88" s="41" t="s">
        <v>549</v>
      </c>
      <c r="B88" s="41" t="s">
        <v>5328</v>
      </c>
      <c r="C88" s="96">
        <v>26.93</v>
      </c>
      <c r="D88" s="95">
        <v>0.02</v>
      </c>
      <c r="E88" s="137">
        <f>SUM(C88+D88)*1.2 + 25</f>
        <v>57.339999999999996</v>
      </c>
      <c r="F88" s="18" t="s">
        <v>5329</v>
      </c>
      <c r="G88" s="19" t="s">
        <v>21</v>
      </c>
      <c r="H88" s="42" t="s">
        <v>22</v>
      </c>
      <c r="I88" s="19" t="s">
        <v>23</v>
      </c>
      <c r="J88" s="21" t="s">
        <v>5330</v>
      </c>
      <c r="K88" s="72" t="s">
        <v>5331</v>
      </c>
    </row>
    <row r="89" spans="1:11" s="55" customFormat="1" ht="18" customHeight="1" x14ac:dyDescent="0.25">
      <c r="A89" s="41" t="s">
        <v>549</v>
      </c>
      <c r="B89" s="41" t="s">
        <v>5332</v>
      </c>
      <c r="C89" s="96">
        <v>26.93</v>
      </c>
      <c r="D89" s="95">
        <v>0.02</v>
      </c>
      <c r="E89" s="137">
        <f t="shared" ref="E89:E91" si="5">SUM(C89+D89)*1.2 + 25</f>
        <v>57.339999999999996</v>
      </c>
      <c r="F89" s="18" t="s">
        <v>5333</v>
      </c>
      <c r="G89" s="19" t="s">
        <v>27</v>
      </c>
      <c r="H89" s="26" t="s">
        <v>22</v>
      </c>
      <c r="I89" s="19" t="s">
        <v>28</v>
      </c>
      <c r="J89" s="21" t="s">
        <v>5330</v>
      </c>
      <c r="K89" s="72" t="s">
        <v>5334</v>
      </c>
    </row>
    <row r="90" spans="1:11" s="55" customFormat="1" ht="18" customHeight="1" x14ac:dyDescent="0.25">
      <c r="A90" s="41" t="s">
        <v>549</v>
      </c>
      <c r="B90" s="41" t="s">
        <v>5335</v>
      </c>
      <c r="C90" s="96">
        <v>26.93</v>
      </c>
      <c r="D90" s="95">
        <v>0.02</v>
      </c>
      <c r="E90" s="137">
        <f t="shared" si="5"/>
        <v>57.339999999999996</v>
      </c>
      <c r="F90" s="18" t="s">
        <v>5336</v>
      </c>
      <c r="G90" s="19" t="s">
        <v>31</v>
      </c>
      <c r="H90" s="27" t="s">
        <v>22</v>
      </c>
      <c r="I90" s="19" t="s">
        <v>32</v>
      </c>
      <c r="J90" s="21" t="s">
        <v>5330</v>
      </c>
      <c r="K90" s="72" t="s">
        <v>5334</v>
      </c>
    </row>
    <row r="91" spans="1:11" s="55" customFormat="1" ht="18" customHeight="1" x14ac:dyDescent="0.25">
      <c r="A91" s="41" t="s">
        <v>549</v>
      </c>
      <c r="B91" s="41" t="s">
        <v>5337</v>
      </c>
      <c r="C91" s="96">
        <v>26.93</v>
      </c>
      <c r="D91" s="95">
        <v>0.02</v>
      </c>
      <c r="E91" s="137">
        <f t="shared" si="5"/>
        <v>57.339999999999996</v>
      </c>
      <c r="F91" s="18" t="s">
        <v>5338</v>
      </c>
      <c r="G91" s="19" t="s">
        <v>36</v>
      </c>
      <c r="H91" s="28" t="s">
        <v>22</v>
      </c>
      <c r="I91" s="19" t="s">
        <v>37</v>
      </c>
      <c r="J91" s="21" t="s">
        <v>5330</v>
      </c>
      <c r="K91" s="72" t="s">
        <v>5334</v>
      </c>
    </row>
    <row r="92" spans="1:11" s="55" customFormat="1" ht="18" customHeight="1" x14ac:dyDescent="0.25">
      <c r="A92" s="41" t="s">
        <v>549</v>
      </c>
      <c r="B92" s="41" t="s">
        <v>5339</v>
      </c>
      <c r="C92" s="96">
        <v>49.517000000000003</v>
      </c>
      <c r="D92" s="95">
        <v>1.7000000000000001E-2</v>
      </c>
      <c r="E92" s="137">
        <f>SUM(C92+D92)*1.2 + 45</f>
        <v>104.4408</v>
      </c>
      <c r="F92" s="18" t="s">
        <v>5340</v>
      </c>
      <c r="G92" s="19" t="s">
        <v>21</v>
      </c>
      <c r="H92" s="42" t="s">
        <v>22</v>
      </c>
      <c r="I92" s="19" t="s">
        <v>23</v>
      </c>
      <c r="J92" s="21" t="s">
        <v>5341</v>
      </c>
      <c r="K92" s="72" t="s">
        <v>5342</v>
      </c>
    </row>
    <row r="93" spans="1:11" s="55" customFormat="1" ht="18" customHeight="1" x14ac:dyDescent="0.25">
      <c r="A93" s="41" t="s">
        <v>549</v>
      </c>
      <c r="B93" s="41" t="s">
        <v>5343</v>
      </c>
      <c r="C93" s="96">
        <v>35</v>
      </c>
      <c r="D93" s="95">
        <v>0</v>
      </c>
      <c r="E93" s="137">
        <f>SUM(C93+D93)*1.2 + 30</f>
        <v>72</v>
      </c>
      <c r="F93" s="18" t="s">
        <v>5344</v>
      </c>
      <c r="G93" s="19" t="s">
        <v>327</v>
      </c>
      <c r="H93" s="69"/>
      <c r="I93" s="19"/>
      <c r="J93" s="21" t="s">
        <v>5345</v>
      </c>
      <c r="K93" s="72" t="s">
        <v>5346</v>
      </c>
    </row>
    <row r="94" spans="1:11" s="55" customFormat="1" ht="18" customHeight="1" x14ac:dyDescent="0.25">
      <c r="A94" s="41" t="s">
        <v>549</v>
      </c>
      <c r="B94" s="41" t="s">
        <v>5347</v>
      </c>
      <c r="C94" s="96">
        <v>22</v>
      </c>
      <c r="D94" s="95">
        <v>0</v>
      </c>
      <c r="E94" s="137">
        <f>SUM(C94+D94)*1.2 + 20</f>
        <v>46.4</v>
      </c>
      <c r="F94" s="18" t="s">
        <v>5348</v>
      </c>
      <c r="G94" s="19" t="s">
        <v>327</v>
      </c>
      <c r="H94" s="69"/>
      <c r="I94" s="19"/>
      <c r="J94" s="21" t="s">
        <v>5349</v>
      </c>
      <c r="K94" s="72"/>
    </row>
    <row r="95" spans="1:11" s="55" customFormat="1" ht="18" customHeight="1" x14ac:dyDescent="0.25">
      <c r="A95" s="41" t="s">
        <v>234</v>
      </c>
      <c r="B95" s="41" t="s">
        <v>5350</v>
      </c>
      <c r="C95" s="96">
        <v>22.52</v>
      </c>
      <c r="D95" s="95">
        <v>0.02</v>
      </c>
      <c r="E95" s="137">
        <f t="shared" ref="E95:E115" si="6">SUM(C95+D95)*1.2 + 20</f>
        <v>47.048000000000002</v>
      </c>
      <c r="F95" s="18" t="s">
        <v>5351</v>
      </c>
      <c r="G95" s="19" t="s">
        <v>313</v>
      </c>
      <c r="H95" s="42" t="s">
        <v>22</v>
      </c>
      <c r="I95" s="19" t="s">
        <v>314</v>
      </c>
      <c r="J95" s="21" t="s">
        <v>5352</v>
      </c>
      <c r="K95" s="72" t="s">
        <v>5353</v>
      </c>
    </row>
    <row r="96" spans="1:11" s="55" customFormat="1" ht="18" customHeight="1" x14ac:dyDescent="0.25">
      <c r="A96" s="41" t="s">
        <v>234</v>
      </c>
      <c r="B96" s="41" t="s">
        <v>5354</v>
      </c>
      <c r="C96" s="96">
        <v>25.02</v>
      </c>
      <c r="D96" s="95">
        <v>0.02</v>
      </c>
      <c r="E96" s="137">
        <f t="shared" si="6"/>
        <v>50.048000000000002</v>
      </c>
      <c r="F96" s="18" t="s">
        <v>5355</v>
      </c>
      <c r="G96" s="19" t="s">
        <v>961</v>
      </c>
      <c r="H96" s="69" t="s">
        <v>22</v>
      </c>
      <c r="I96" s="19" t="s">
        <v>5356</v>
      </c>
      <c r="J96" s="21" t="s">
        <v>5352</v>
      </c>
      <c r="K96" s="72" t="s">
        <v>5353</v>
      </c>
    </row>
    <row r="97" spans="1:11" s="55" customFormat="1" ht="18" customHeight="1" x14ac:dyDescent="0.25">
      <c r="A97" s="41" t="s">
        <v>234</v>
      </c>
      <c r="B97" s="41" t="s">
        <v>5357</v>
      </c>
      <c r="C97" s="96">
        <v>25.02</v>
      </c>
      <c r="D97" s="95">
        <v>0.02</v>
      </c>
      <c r="E97" s="137">
        <f t="shared" si="6"/>
        <v>50.048000000000002</v>
      </c>
      <c r="F97" s="18" t="s">
        <v>5358</v>
      </c>
      <c r="G97" s="19" t="s">
        <v>21</v>
      </c>
      <c r="H97" s="42" t="s">
        <v>22</v>
      </c>
      <c r="I97" s="19" t="s">
        <v>23</v>
      </c>
      <c r="J97" s="21" t="s">
        <v>5352</v>
      </c>
      <c r="K97" s="72" t="s">
        <v>5353</v>
      </c>
    </row>
    <row r="98" spans="1:11" s="55" customFormat="1" ht="18" customHeight="1" x14ac:dyDescent="0.25">
      <c r="A98" s="41" t="s">
        <v>234</v>
      </c>
      <c r="B98" s="41" t="s">
        <v>5359</v>
      </c>
      <c r="C98" s="96">
        <v>22.52</v>
      </c>
      <c r="D98" s="95">
        <v>0.02</v>
      </c>
      <c r="E98" s="137">
        <f t="shared" si="6"/>
        <v>47.048000000000002</v>
      </c>
      <c r="F98" s="18" t="s">
        <v>5360</v>
      </c>
      <c r="G98" s="19" t="s">
        <v>27</v>
      </c>
      <c r="H98" s="26" t="s">
        <v>22</v>
      </c>
      <c r="I98" s="19" t="s">
        <v>28</v>
      </c>
      <c r="J98" s="21" t="s">
        <v>5352</v>
      </c>
      <c r="K98" s="72" t="s">
        <v>5353</v>
      </c>
    </row>
    <row r="99" spans="1:11" s="55" customFormat="1" ht="18" customHeight="1" x14ac:dyDescent="0.25">
      <c r="A99" s="41" t="s">
        <v>234</v>
      </c>
      <c r="B99" s="41" t="s">
        <v>5361</v>
      </c>
      <c r="C99" s="96">
        <v>25.02</v>
      </c>
      <c r="D99" s="95">
        <v>0.02</v>
      </c>
      <c r="E99" s="137">
        <f t="shared" si="6"/>
        <v>50.048000000000002</v>
      </c>
      <c r="F99" s="18" t="s">
        <v>5362</v>
      </c>
      <c r="G99" s="19" t="s">
        <v>268</v>
      </c>
      <c r="H99" s="37" t="s">
        <v>22</v>
      </c>
      <c r="I99" s="19" t="s">
        <v>269</v>
      </c>
      <c r="J99" s="21" t="s">
        <v>5352</v>
      </c>
      <c r="K99" s="72" t="s">
        <v>5353</v>
      </c>
    </row>
    <row r="100" spans="1:11" s="55" customFormat="1" ht="18" customHeight="1" x14ac:dyDescent="0.25">
      <c r="A100" s="41" t="s">
        <v>234</v>
      </c>
      <c r="B100" s="41" t="s">
        <v>5363</v>
      </c>
      <c r="C100" s="96">
        <v>22.52</v>
      </c>
      <c r="D100" s="95">
        <v>0.02</v>
      </c>
      <c r="E100" s="137">
        <f t="shared" si="6"/>
        <v>47.048000000000002</v>
      </c>
      <c r="F100" s="18" t="s">
        <v>5364</v>
      </c>
      <c r="G100" s="19" t="s">
        <v>307</v>
      </c>
      <c r="H100" s="38" t="s">
        <v>22</v>
      </c>
      <c r="I100" s="19" t="s">
        <v>308</v>
      </c>
      <c r="J100" s="21" t="s">
        <v>5352</v>
      </c>
      <c r="K100" s="72" t="s">
        <v>5353</v>
      </c>
    </row>
    <row r="101" spans="1:11" s="55" customFormat="1" ht="18" customHeight="1" x14ac:dyDescent="0.25">
      <c r="A101" s="41" t="s">
        <v>234</v>
      </c>
      <c r="B101" s="41" t="s">
        <v>5365</v>
      </c>
      <c r="C101" s="96">
        <v>25.02</v>
      </c>
      <c r="D101" s="95">
        <v>0.02</v>
      </c>
      <c r="E101" s="137">
        <f t="shared" si="6"/>
        <v>50.048000000000002</v>
      </c>
      <c r="F101" s="18" t="s">
        <v>5366</v>
      </c>
      <c r="G101" s="19" t="s">
        <v>31</v>
      </c>
      <c r="H101" s="27" t="s">
        <v>22</v>
      </c>
      <c r="I101" s="19" t="s">
        <v>32</v>
      </c>
      <c r="J101" s="21" t="s">
        <v>5352</v>
      </c>
      <c r="K101" s="72" t="s">
        <v>5353</v>
      </c>
    </row>
    <row r="102" spans="1:11" s="55" customFormat="1" ht="18" customHeight="1" x14ac:dyDescent="0.25">
      <c r="A102" s="41" t="s">
        <v>234</v>
      </c>
      <c r="B102" s="41" t="s">
        <v>5367</v>
      </c>
      <c r="C102" s="96">
        <v>25.02</v>
      </c>
      <c r="D102" s="95">
        <v>0.02</v>
      </c>
      <c r="E102" s="137">
        <f t="shared" si="6"/>
        <v>50.048000000000002</v>
      </c>
      <c r="F102" s="18" t="s">
        <v>5368</v>
      </c>
      <c r="G102" s="19" t="s">
        <v>254</v>
      </c>
      <c r="H102" s="34" t="s">
        <v>22</v>
      </c>
      <c r="I102" s="19" t="s">
        <v>255</v>
      </c>
      <c r="J102" s="21" t="s">
        <v>5352</v>
      </c>
      <c r="K102" s="72" t="s">
        <v>5353</v>
      </c>
    </row>
    <row r="103" spans="1:11" s="55" customFormat="1" ht="18" customHeight="1" x14ac:dyDescent="0.25">
      <c r="A103" s="41" t="s">
        <v>234</v>
      </c>
      <c r="B103" s="41" t="s">
        <v>5369</v>
      </c>
      <c r="C103" s="96">
        <v>25.02</v>
      </c>
      <c r="D103" s="95">
        <v>0.02</v>
      </c>
      <c r="E103" s="137">
        <f t="shared" si="6"/>
        <v>50.048000000000002</v>
      </c>
      <c r="F103" s="18" t="s">
        <v>5370</v>
      </c>
      <c r="G103" s="19" t="s">
        <v>5371</v>
      </c>
      <c r="H103" s="38" t="s">
        <v>22</v>
      </c>
      <c r="I103" s="19" t="s">
        <v>995</v>
      </c>
      <c r="J103" s="21" t="s">
        <v>5352</v>
      </c>
      <c r="K103" s="72" t="s">
        <v>5353</v>
      </c>
    </row>
    <row r="104" spans="1:11" s="55" customFormat="1" ht="18" customHeight="1" x14ac:dyDescent="0.25">
      <c r="A104" s="41" t="s">
        <v>234</v>
      </c>
      <c r="B104" s="41" t="s">
        <v>5372</v>
      </c>
      <c r="C104" s="96">
        <v>25.02</v>
      </c>
      <c r="D104" s="95">
        <v>0.02</v>
      </c>
      <c r="E104" s="137">
        <f t="shared" si="6"/>
        <v>50.048000000000002</v>
      </c>
      <c r="F104" s="18" t="s">
        <v>5373</v>
      </c>
      <c r="G104" s="19" t="s">
        <v>874</v>
      </c>
      <c r="H104" s="35" t="s">
        <v>22</v>
      </c>
      <c r="I104" s="19" t="s">
        <v>260</v>
      </c>
      <c r="J104" s="21" t="s">
        <v>5352</v>
      </c>
      <c r="K104" s="72" t="s">
        <v>5353</v>
      </c>
    </row>
    <row r="105" spans="1:11" s="55" customFormat="1" ht="18" customHeight="1" x14ac:dyDescent="0.25">
      <c r="A105" s="41" t="s">
        <v>234</v>
      </c>
      <c r="B105" s="41" t="s">
        <v>5374</v>
      </c>
      <c r="C105" s="96">
        <v>25.02</v>
      </c>
      <c r="D105" s="95">
        <v>0.02</v>
      </c>
      <c r="E105" s="137">
        <f t="shared" si="6"/>
        <v>50.048000000000002</v>
      </c>
      <c r="F105" s="18" t="s">
        <v>5375</v>
      </c>
      <c r="G105" s="19" t="s">
        <v>263</v>
      </c>
      <c r="H105" s="36" t="s">
        <v>22</v>
      </c>
      <c r="I105" s="19" t="s">
        <v>264</v>
      </c>
      <c r="J105" s="21" t="s">
        <v>5352</v>
      </c>
      <c r="K105" s="72" t="s">
        <v>5353</v>
      </c>
    </row>
    <row r="106" spans="1:11" s="55" customFormat="1" ht="18" customHeight="1" x14ac:dyDescent="0.25">
      <c r="A106" s="41" t="s">
        <v>234</v>
      </c>
      <c r="B106" s="41" t="s">
        <v>5376</v>
      </c>
      <c r="C106" s="96">
        <v>25.02</v>
      </c>
      <c r="D106" s="95">
        <v>0.02</v>
      </c>
      <c r="E106" s="137">
        <f t="shared" si="6"/>
        <v>50.048000000000002</v>
      </c>
      <c r="F106" s="18" t="s">
        <v>5377</v>
      </c>
      <c r="G106" s="19" t="s">
        <v>36</v>
      </c>
      <c r="H106" s="28" t="s">
        <v>22</v>
      </c>
      <c r="I106" s="19" t="s">
        <v>37</v>
      </c>
      <c r="J106" s="21" t="s">
        <v>5352</v>
      </c>
      <c r="K106" s="72" t="s">
        <v>5353</v>
      </c>
    </row>
    <row r="107" spans="1:11" s="55" customFormat="1" ht="18" customHeight="1" x14ac:dyDescent="0.25">
      <c r="A107" s="41" t="s">
        <v>234</v>
      </c>
      <c r="B107" s="41" t="s">
        <v>5378</v>
      </c>
      <c r="C107" s="96">
        <v>22.52</v>
      </c>
      <c r="D107" s="95">
        <v>0.02</v>
      </c>
      <c r="E107" s="137">
        <f t="shared" si="6"/>
        <v>47.048000000000002</v>
      </c>
      <c r="F107" s="18" t="s">
        <v>5379</v>
      </c>
      <c r="G107" s="19" t="s">
        <v>21</v>
      </c>
      <c r="H107" s="42" t="s">
        <v>22</v>
      </c>
      <c r="I107" s="19" t="s">
        <v>23</v>
      </c>
      <c r="J107" s="21" t="s">
        <v>5380</v>
      </c>
      <c r="K107" s="72" t="s">
        <v>5353</v>
      </c>
    </row>
    <row r="108" spans="1:11" s="55" customFormat="1" ht="18" customHeight="1" x14ac:dyDescent="0.25">
      <c r="A108" s="41" t="s">
        <v>234</v>
      </c>
      <c r="B108" s="41" t="s">
        <v>5381</v>
      </c>
      <c r="C108" s="96">
        <v>22.52</v>
      </c>
      <c r="D108" s="95">
        <v>0.02</v>
      </c>
      <c r="E108" s="137">
        <f t="shared" si="6"/>
        <v>47.048000000000002</v>
      </c>
      <c r="F108" s="18" t="s">
        <v>5382</v>
      </c>
      <c r="G108" s="19" t="s">
        <v>27</v>
      </c>
      <c r="H108" s="26" t="s">
        <v>22</v>
      </c>
      <c r="I108" s="19" t="s">
        <v>28</v>
      </c>
      <c r="J108" s="21" t="s">
        <v>5380</v>
      </c>
      <c r="K108" s="72" t="s">
        <v>5353</v>
      </c>
    </row>
    <row r="109" spans="1:11" s="55" customFormat="1" ht="18" customHeight="1" x14ac:dyDescent="0.25">
      <c r="A109" s="41" t="s">
        <v>234</v>
      </c>
      <c r="B109" s="41" t="s">
        <v>5383</v>
      </c>
      <c r="C109" s="96">
        <v>22.52</v>
      </c>
      <c r="D109" s="95">
        <v>0.02</v>
      </c>
      <c r="E109" s="137">
        <f t="shared" si="6"/>
        <v>47.048000000000002</v>
      </c>
      <c r="F109" s="18" t="s">
        <v>5384</v>
      </c>
      <c r="G109" s="19" t="s">
        <v>31</v>
      </c>
      <c r="H109" s="27" t="s">
        <v>22</v>
      </c>
      <c r="I109" s="19" t="s">
        <v>32</v>
      </c>
      <c r="J109" s="21" t="s">
        <v>5380</v>
      </c>
      <c r="K109" s="72" t="s">
        <v>5353</v>
      </c>
    </row>
    <row r="110" spans="1:11" s="55" customFormat="1" ht="18" customHeight="1" x14ac:dyDescent="0.25">
      <c r="A110" s="41" t="s">
        <v>234</v>
      </c>
      <c r="B110" s="41" t="s">
        <v>5385</v>
      </c>
      <c r="C110" s="96">
        <v>22.52</v>
      </c>
      <c r="D110" s="95">
        <v>0.02</v>
      </c>
      <c r="E110" s="137">
        <f t="shared" si="6"/>
        <v>47.048000000000002</v>
      </c>
      <c r="F110" s="18" t="s">
        <v>5386</v>
      </c>
      <c r="G110" s="19" t="s">
        <v>313</v>
      </c>
      <c r="H110" s="42" t="s">
        <v>22</v>
      </c>
      <c r="I110" s="19" t="s">
        <v>314</v>
      </c>
      <c r="J110" s="21" t="s">
        <v>5380</v>
      </c>
      <c r="K110" s="72" t="s">
        <v>5353</v>
      </c>
    </row>
    <row r="111" spans="1:11" s="55" customFormat="1" ht="18" customHeight="1" x14ac:dyDescent="0.25">
      <c r="A111" s="41" t="s">
        <v>234</v>
      </c>
      <c r="B111" s="41" t="s">
        <v>5387</v>
      </c>
      <c r="C111" s="96">
        <v>22.52</v>
      </c>
      <c r="D111" s="95">
        <v>0.02</v>
      </c>
      <c r="E111" s="137">
        <f t="shared" si="6"/>
        <v>47.048000000000002</v>
      </c>
      <c r="F111" s="18" t="s">
        <v>5388</v>
      </c>
      <c r="G111" s="19" t="s">
        <v>36</v>
      </c>
      <c r="H111" s="28" t="s">
        <v>22</v>
      </c>
      <c r="I111" s="19" t="s">
        <v>37</v>
      </c>
      <c r="J111" s="21" t="s">
        <v>5380</v>
      </c>
      <c r="K111" s="72" t="s">
        <v>5353</v>
      </c>
    </row>
    <row r="112" spans="1:11" s="55" customFormat="1" ht="18" customHeight="1" x14ac:dyDescent="0.25">
      <c r="A112" s="41" t="s">
        <v>234</v>
      </c>
      <c r="B112" s="41" t="s">
        <v>5389</v>
      </c>
      <c r="C112" s="96">
        <v>22.02</v>
      </c>
      <c r="D112" s="95">
        <v>0.02</v>
      </c>
      <c r="E112" s="137">
        <f t="shared" si="6"/>
        <v>46.447999999999993</v>
      </c>
      <c r="F112" s="18" t="s">
        <v>5390</v>
      </c>
      <c r="G112" s="19" t="s">
        <v>21</v>
      </c>
      <c r="H112" s="42" t="s">
        <v>22</v>
      </c>
      <c r="I112" s="19" t="s">
        <v>23</v>
      </c>
      <c r="J112" s="21" t="s">
        <v>5391</v>
      </c>
      <c r="K112" s="72" t="s">
        <v>5353</v>
      </c>
    </row>
    <row r="113" spans="1:11" s="55" customFormat="1" ht="18" customHeight="1" x14ac:dyDescent="0.25">
      <c r="A113" s="41" t="s">
        <v>234</v>
      </c>
      <c r="B113" s="41" t="s">
        <v>5392</v>
      </c>
      <c r="C113" s="96">
        <v>19.02</v>
      </c>
      <c r="D113" s="95">
        <v>0.02</v>
      </c>
      <c r="E113" s="137">
        <f t="shared" si="6"/>
        <v>42.847999999999999</v>
      </c>
      <c r="F113" s="18" t="s">
        <v>5393</v>
      </c>
      <c r="G113" s="19" t="s">
        <v>27</v>
      </c>
      <c r="H113" s="26" t="s">
        <v>22</v>
      </c>
      <c r="I113" s="19" t="s">
        <v>28</v>
      </c>
      <c r="J113" s="21" t="s">
        <v>5391</v>
      </c>
      <c r="K113" s="72" t="s">
        <v>5353</v>
      </c>
    </row>
    <row r="114" spans="1:11" s="55" customFormat="1" ht="18" customHeight="1" x14ac:dyDescent="0.25">
      <c r="A114" s="41" t="s">
        <v>234</v>
      </c>
      <c r="B114" s="41" t="s">
        <v>5394</v>
      </c>
      <c r="C114" s="96">
        <v>19.02</v>
      </c>
      <c r="D114" s="95">
        <v>0.02</v>
      </c>
      <c r="E114" s="137">
        <f t="shared" si="6"/>
        <v>42.847999999999999</v>
      </c>
      <c r="F114" s="18" t="s">
        <v>5395</v>
      </c>
      <c r="G114" s="19" t="s">
        <v>31</v>
      </c>
      <c r="H114" s="27" t="s">
        <v>22</v>
      </c>
      <c r="I114" s="19" t="s">
        <v>32</v>
      </c>
      <c r="J114" s="21" t="s">
        <v>5391</v>
      </c>
      <c r="K114" s="72" t="s">
        <v>5353</v>
      </c>
    </row>
    <row r="115" spans="1:11" s="55" customFormat="1" ht="18" customHeight="1" x14ac:dyDescent="0.25">
      <c r="A115" s="41" t="s">
        <v>234</v>
      </c>
      <c r="B115" s="41" t="s">
        <v>5396</v>
      </c>
      <c r="C115" s="96">
        <v>19.02</v>
      </c>
      <c r="D115" s="95">
        <v>0.02</v>
      </c>
      <c r="E115" s="137">
        <f t="shared" si="6"/>
        <v>42.847999999999999</v>
      </c>
      <c r="F115" s="18" t="s">
        <v>5397</v>
      </c>
      <c r="G115" s="19" t="s">
        <v>313</v>
      </c>
      <c r="H115" s="42" t="s">
        <v>22</v>
      </c>
      <c r="I115" s="19" t="s">
        <v>314</v>
      </c>
      <c r="J115" s="21" t="s">
        <v>5391</v>
      </c>
      <c r="K115" s="72" t="s">
        <v>5353</v>
      </c>
    </row>
    <row r="116" spans="1:11" s="55" customFormat="1" ht="18" customHeight="1" x14ac:dyDescent="0.25">
      <c r="A116" s="41" t="s">
        <v>234</v>
      </c>
      <c r="B116" s="41" t="s">
        <v>5398</v>
      </c>
      <c r="C116" s="96">
        <v>19.02</v>
      </c>
      <c r="D116" s="95">
        <v>0.02</v>
      </c>
      <c r="E116" s="137">
        <f>SUM(C116+D116)*1.2 + 20</f>
        <v>42.847999999999999</v>
      </c>
      <c r="F116" s="18" t="s">
        <v>5399</v>
      </c>
      <c r="G116" s="19" t="s">
        <v>36</v>
      </c>
      <c r="H116" s="28" t="s">
        <v>22</v>
      </c>
      <c r="I116" s="19" t="s">
        <v>37</v>
      </c>
      <c r="J116" s="21" t="s">
        <v>5391</v>
      </c>
      <c r="K116" s="72" t="s">
        <v>5353</v>
      </c>
    </row>
    <row r="117" spans="1:11" s="55" customFormat="1" ht="18" customHeight="1" x14ac:dyDescent="0.25">
      <c r="A117" s="41" t="s">
        <v>234</v>
      </c>
      <c r="B117" s="41" t="s">
        <v>5400</v>
      </c>
      <c r="C117" s="96">
        <v>11.92</v>
      </c>
      <c r="D117" s="95">
        <v>0.02</v>
      </c>
      <c r="E117" s="137">
        <f t="shared" si="3"/>
        <v>29.327999999999999</v>
      </c>
      <c r="F117" s="18" t="s">
        <v>5401</v>
      </c>
      <c r="G117" s="19" t="s">
        <v>21</v>
      </c>
      <c r="H117" s="42" t="s">
        <v>22</v>
      </c>
      <c r="I117" s="19" t="s">
        <v>23</v>
      </c>
      <c r="J117" s="21" t="s">
        <v>5402</v>
      </c>
      <c r="K117" s="72" t="s">
        <v>5353</v>
      </c>
    </row>
    <row r="118" spans="1:11" s="55" customFormat="1" ht="18" customHeight="1" x14ac:dyDescent="0.25">
      <c r="A118" s="41" t="s">
        <v>234</v>
      </c>
      <c r="B118" s="41" t="s">
        <v>5403</v>
      </c>
      <c r="C118" s="96">
        <v>11.92</v>
      </c>
      <c r="D118" s="95">
        <v>0.02</v>
      </c>
      <c r="E118" s="137">
        <f t="shared" si="3"/>
        <v>29.327999999999999</v>
      </c>
      <c r="F118" s="18" t="s">
        <v>5404</v>
      </c>
      <c r="G118" s="19" t="s">
        <v>27</v>
      </c>
      <c r="H118" s="26" t="s">
        <v>22</v>
      </c>
      <c r="I118" s="19" t="s">
        <v>28</v>
      </c>
      <c r="J118" s="21" t="s">
        <v>5402</v>
      </c>
      <c r="K118" s="72" t="s">
        <v>5405</v>
      </c>
    </row>
    <row r="119" spans="1:11" s="55" customFormat="1" ht="18" customHeight="1" x14ac:dyDescent="0.25">
      <c r="A119" s="41" t="s">
        <v>234</v>
      </c>
      <c r="B119" s="41" t="s">
        <v>5406</v>
      </c>
      <c r="C119" s="96">
        <v>11.92</v>
      </c>
      <c r="D119" s="95">
        <v>0.02</v>
      </c>
      <c r="E119" s="137">
        <f t="shared" si="3"/>
        <v>29.327999999999999</v>
      </c>
      <c r="F119" s="18" t="s">
        <v>5407</v>
      </c>
      <c r="G119" s="19" t="s">
        <v>31</v>
      </c>
      <c r="H119" s="27" t="s">
        <v>22</v>
      </c>
      <c r="I119" s="19" t="s">
        <v>32</v>
      </c>
      <c r="J119" s="21" t="s">
        <v>5402</v>
      </c>
      <c r="K119" s="72" t="s">
        <v>5405</v>
      </c>
    </row>
    <row r="120" spans="1:11" s="55" customFormat="1" ht="18" customHeight="1" x14ac:dyDescent="0.25">
      <c r="A120" s="41" t="s">
        <v>234</v>
      </c>
      <c r="B120" s="41" t="s">
        <v>5408</v>
      </c>
      <c r="C120" s="96">
        <v>11.92</v>
      </c>
      <c r="D120" s="95">
        <v>0.02</v>
      </c>
      <c r="E120" s="137">
        <f t="shared" si="3"/>
        <v>29.327999999999999</v>
      </c>
      <c r="F120" s="18" t="s">
        <v>5409</v>
      </c>
      <c r="G120" s="19" t="s">
        <v>254</v>
      </c>
      <c r="H120" s="34" t="s">
        <v>22</v>
      </c>
      <c r="I120" s="19" t="s">
        <v>255</v>
      </c>
      <c r="J120" s="21" t="s">
        <v>5402</v>
      </c>
      <c r="K120" s="72" t="s">
        <v>5405</v>
      </c>
    </row>
    <row r="121" spans="1:11" s="55" customFormat="1" ht="18" customHeight="1" x14ac:dyDescent="0.25">
      <c r="A121" s="41" t="s">
        <v>234</v>
      </c>
      <c r="B121" s="41" t="s">
        <v>5410</v>
      </c>
      <c r="C121" s="96">
        <v>11.92</v>
      </c>
      <c r="D121" s="95">
        <v>0.02</v>
      </c>
      <c r="E121" s="137">
        <f t="shared" si="3"/>
        <v>29.327999999999999</v>
      </c>
      <c r="F121" s="18" t="s">
        <v>5411</v>
      </c>
      <c r="G121" s="19" t="s">
        <v>874</v>
      </c>
      <c r="H121" s="35" t="s">
        <v>22</v>
      </c>
      <c r="I121" s="19" t="s">
        <v>260</v>
      </c>
      <c r="J121" s="21" t="s">
        <v>5402</v>
      </c>
      <c r="K121" s="72" t="s">
        <v>5405</v>
      </c>
    </row>
    <row r="122" spans="1:11" s="55" customFormat="1" ht="18" customHeight="1" x14ac:dyDescent="0.25">
      <c r="A122" s="41" t="s">
        <v>234</v>
      </c>
      <c r="B122" s="41" t="s">
        <v>5412</v>
      </c>
      <c r="C122" s="96">
        <v>11.92</v>
      </c>
      <c r="D122" s="95">
        <v>0.02</v>
      </c>
      <c r="E122" s="137">
        <f t="shared" si="3"/>
        <v>29.327999999999999</v>
      </c>
      <c r="F122" s="18" t="s">
        <v>5413</v>
      </c>
      <c r="G122" s="19" t="s">
        <v>36</v>
      </c>
      <c r="H122" s="28" t="s">
        <v>22</v>
      </c>
      <c r="I122" s="19" t="s">
        <v>37</v>
      </c>
      <c r="J122" s="21" t="s">
        <v>5402</v>
      </c>
      <c r="K122" s="72" t="s">
        <v>5405</v>
      </c>
    </row>
    <row r="123" spans="1:11" s="55" customFormat="1" ht="18" customHeight="1" x14ac:dyDescent="0.25">
      <c r="A123" s="41" t="s">
        <v>234</v>
      </c>
      <c r="B123" s="41" t="s">
        <v>5414</v>
      </c>
      <c r="C123" s="96">
        <v>11.92</v>
      </c>
      <c r="D123" s="95">
        <v>0.02</v>
      </c>
      <c r="E123" s="137">
        <f t="shared" si="3"/>
        <v>29.327999999999999</v>
      </c>
      <c r="F123" s="18" t="s">
        <v>5415</v>
      </c>
      <c r="G123" s="19" t="s">
        <v>21</v>
      </c>
      <c r="H123" s="42" t="s">
        <v>22</v>
      </c>
      <c r="I123" s="19" t="s">
        <v>23</v>
      </c>
      <c r="J123" s="21" t="s">
        <v>5416</v>
      </c>
      <c r="K123" s="72" t="s">
        <v>5405</v>
      </c>
    </row>
    <row r="124" spans="1:11" s="55" customFormat="1" ht="18" customHeight="1" x14ac:dyDescent="0.25">
      <c r="A124" s="41" t="s">
        <v>234</v>
      </c>
      <c r="B124" s="41" t="s">
        <v>5417</v>
      </c>
      <c r="C124" s="96">
        <v>11.92</v>
      </c>
      <c r="D124" s="95">
        <v>0.02</v>
      </c>
      <c r="E124" s="137">
        <f t="shared" si="3"/>
        <v>29.327999999999999</v>
      </c>
      <c r="F124" s="18" t="s">
        <v>5418</v>
      </c>
      <c r="G124" s="19" t="s">
        <v>27</v>
      </c>
      <c r="H124" s="26" t="s">
        <v>22</v>
      </c>
      <c r="I124" s="19" t="s">
        <v>28</v>
      </c>
      <c r="J124" s="21" t="s">
        <v>5416</v>
      </c>
      <c r="K124" s="72" t="s">
        <v>5405</v>
      </c>
    </row>
    <row r="125" spans="1:11" s="55" customFormat="1" ht="18" customHeight="1" x14ac:dyDescent="0.25">
      <c r="A125" s="41" t="s">
        <v>234</v>
      </c>
      <c r="B125" s="41" t="s">
        <v>5419</v>
      </c>
      <c r="C125" s="96">
        <v>11.92</v>
      </c>
      <c r="D125" s="95">
        <v>0.02</v>
      </c>
      <c r="E125" s="137">
        <f t="shared" si="3"/>
        <v>29.327999999999999</v>
      </c>
      <c r="F125" s="18" t="s">
        <v>5420</v>
      </c>
      <c r="G125" s="19" t="s">
        <v>31</v>
      </c>
      <c r="H125" s="27" t="s">
        <v>22</v>
      </c>
      <c r="I125" s="19" t="s">
        <v>32</v>
      </c>
      <c r="J125" s="21" t="s">
        <v>5416</v>
      </c>
      <c r="K125" s="72" t="s">
        <v>5405</v>
      </c>
    </row>
    <row r="126" spans="1:11" s="55" customFormat="1" ht="18" customHeight="1" x14ac:dyDescent="0.25">
      <c r="A126" s="41" t="s">
        <v>234</v>
      </c>
      <c r="B126" s="41" t="s">
        <v>5421</v>
      </c>
      <c r="C126" s="96">
        <v>11.92</v>
      </c>
      <c r="D126" s="95">
        <v>0.02</v>
      </c>
      <c r="E126" s="137">
        <f t="shared" si="3"/>
        <v>29.327999999999999</v>
      </c>
      <c r="F126" s="18" t="s">
        <v>5422</v>
      </c>
      <c r="G126" s="19" t="s">
        <v>254</v>
      </c>
      <c r="H126" s="34" t="s">
        <v>22</v>
      </c>
      <c r="I126" s="19" t="s">
        <v>255</v>
      </c>
      <c r="J126" s="21" t="s">
        <v>5416</v>
      </c>
      <c r="K126" s="72" t="s">
        <v>5405</v>
      </c>
    </row>
    <row r="127" spans="1:11" s="55" customFormat="1" ht="18" customHeight="1" x14ac:dyDescent="0.25">
      <c r="A127" s="41" t="s">
        <v>234</v>
      </c>
      <c r="B127" s="41" t="s">
        <v>5423</v>
      </c>
      <c r="C127" s="96">
        <v>11.92</v>
      </c>
      <c r="D127" s="95">
        <v>0.02</v>
      </c>
      <c r="E127" s="137">
        <f t="shared" si="3"/>
        <v>29.327999999999999</v>
      </c>
      <c r="F127" s="18" t="s">
        <v>5424</v>
      </c>
      <c r="G127" s="19" t="s">
        <v>874</v>
      </c>
      <c r="H127" s="35" t="s">
        <v>22</v>
      </c>
      <c r="I127" s="19" t="s">
        <v>260</v>
      </c>
      <c r="J127" s="21" t="s">
        <v>5416</v>
      </c>
      <c r="K127" s="72" t="s">
        <v>5405</v>
      </c>
    </row>
    <row r="128" spans="1:11" s="55" customFormat="1" ht="18" customHeight="1" x14ac:dyDescent="0.25">
      <c r="A128" s="41" t="s">
        <v>234</v>
      </c>
      <c r="B128" s="41" t="s">
        <v>5425</v>
      </c>
      <c r="C128" s="96">
        <v>11.92</v>
      </c>
      <c r="D128" s="95">
        <v>0.02</v>
      </c>
      <c r="E128" s="137">
        <f t="shared" si="3"/>
        <v>29.327999999999999</v>
      </c>
      <c r="F128" s="18" t="s">
        <v>5426</v>
      </c>
      <c r="G128" s="19" t="s">
        <v>36</v>
      </c>
      <c r="H128" s="28" t="s">
        <v>22</v>
      </c>
      <c r="I128" s="19" t="s">
        <v>37</v>
      </c>
      <c r="J128" s="21" t="s">
        <v>5416</v>
      </c>
      <c r="K128" s="72" t="s">
        <v>5405</v>
      </c>
    </row>
    <row r="129" spans="1:11" s="55" customFormat="1" ht="18" customHeight="1" x14ac:dyDescent="0.25">
      <c r="A129" s="41" t="s">
        <v>234</v>
      </c>
      <c r="B129" s="41" t="s">
        <v>5427</v>
      </c>
      <c r="C129" s="96">
        <v>42.92</v>
      </c>
      <c r="D129" s="95">
        <v>0.02</v>
      </c>
      <c r="E129" s="137">
        <f>SUM(C129+D129)*1.2 + 40</f>
        <v>91.528000000000006</v>
      </c>
      <c r="F129" s="18" t="s">
        <v>5428</v>
      </c>
      <c r="G129" s="19" t="s">
        <v>961</v>
      </c>
      <c r="H129" s="69" t="s">
        <v>22</v>
      </c>
      <c r="I129" s="19" t="s">
        <v>5356</v>
      </c>
      <c r="J129" s="21" t="s">
        <v>5429</v>
      </c>
      <c r="K129" s="72" t="s">
        <v>5220</v>
      </c>
    </row>
    <row r="130" spans="1:11" s="55" customFormat="1" ht="18" customHeight="1" x14ac:dyDescent="0.25">
      <c r="A130" s="41" t="s">
        <v>234</v>
      </c>
      <c r="B130" s="41" t="s">
        <v>5430</v>
      </c>
      <c r="C130" s="96">
        <v>42.92</v>
      </c>
      <c r="D130" s="95">
        <v>0.02</v>
      </c>
      <c r="E130" s="137">
        <f t="shared" ref="E130:E140" si="7">SUM(C130+D130)*1.2 + 40</f>
        <v>91.528000000000006</v>
      </c>
      <c r="F130" s="18" t="s">
        <v>5431</v>
      </c>
      <c r="G130" s="19" t="s">
        <v>21</v>
      </c>
      <c r="H130" s="42" t="s">
        <v>22</v>
      </c>
      <c r="I130" s="19" t="s">
        <v>23</v>
      </c>
      <c r="J130" s="21" t="s">
        <v>5429</v>
      </c>
      <c r="K130" s="72" t="s">
        <v>5220</v>
      </c>
    </row>
    <row r="131" spans="1:11" s="55" customFormat="1" ht="18" customHeight="1" x14ac:dyDescent="0.25">
      <c r="A131" s="41" t="s">
        <v>234</v>
      </c>
      <c r="B131" s="41" t="s">
        <v>5432</v>
      </c>
      <c r="C131" s="96">
        <v>42.92</v>
      </c>
      <c r="D131" s="95">
        <v>0.02</v>
      </c>
      <c r="E131" s="137">
        <f t="shared" si="7"/>
        <v>91.528000000000006</v>
      </c>
      <c r="F131" s="18" t="s">
        <v>5433</v>
      </c>
      <c r="G131" s="19" t="s">
        <v>27</v>
      </c>
      <c r="H131" s="26" t="s">
        <v>22</v>
      </c>
      <c r="I131" s="19" t="s">
        <v>28</v>
      </c>
      <c r="J131" s="21" t="s">
        <v>5429</v>
      </c>
      <c r="K131" s="72" t="s">
        <v>5220</v>
      </c>
    </row>
    <row r="132" spans="1:11" s="55" customFormat="1" ht="18" customHeight="1" x14ac:dyDescent="0.25">
      <c r="A132" s="41" t="s">
        <v>234</v>
      </c>
      <c r="B132" s="41" t="s">
        <v>5434</v>
      </c>
      <c r="C132" s="96">
        <v>42.92</v>
      </c>
      <c r="D132" s="95">
        <v>0.02</v>
      </c>
      <c r="E132" s="137">
        <f t="shared" si="7"/>
        <v>91.528000000000006</v>
      </c>
      <c r="F132" s="18" t="s">
        <v>5435</v>
      </c>
      <c r="G132" s="19" t="s">
        <v>268</v>
      </c>
      <c r="H132" s="37" t="s">
        <v>22</v>
      </c>
      <c r="I132" s="19" t="s">
        <v>269</v>
      </c>
      <c r="J132" s="21" t="s">
        <v>5429</v>
      </c>
      <c r="K132" s="72" t="s">
        <v>5220</v>
      </c>
    </row>
    <row r="133" spans="1:11" s="55" customFormat="1" ht="18" customHeight="1" x14ac:dyDescent="0.25">
      <c r="A133" s="41" t="s">
        <v>234</v>
      </c>
      <c r="B133" s="41" t="s">
        <v>5436</v>
      </c>
      <c r="C133" s="96">
        <v>42.92</v>
      </c>
      <c r="D133" s="95">
        <v>0.02</v>
      </c>
      <c r="E133" s="137">
        <f t="shared" si="7"/>
        <v>91.528000000000006</v>
      </c>
      <c r="F133" s="18" t="s">
        <v>5437</v>
      </c>
      <c r="G133" s="19" t="s">
        <v>307</v>
      </c>
      <c r="H133" s="38" t="s">
        <v>22</v>
      </c>
      <c r="I133" s="19" t="s">
        <v>308</v>
      </c>
      <c r="J133" s="21" t="s">
        <v>5429</v>
      </c>
      <c r="K133" s="72" t="s">
        <v>5220</v>
      </c>
    </row>
    <row r="134" spans="1:11" s="55" customFormat="1" ht="18" customHeight="1" x14ac:dyDescent="0.25">
      <c r="A134" s="41" t="s">
        <v>234</v>
      </c>
      <c r="B134" s="41" t="s">
        <v>5438</v>
      </c>
      <c r="C134" s="96">
        <v>42.92</v>
      </c>
      <c r="D134" s="95">
        <v>0.02</v>
      </c>
      <c r="E134" s="137">
        <f t="shared" si="7"/>
        <v>91.528000000000006</v>
      </c>
      <c r="F134" s="18" t="s">
        <v>5439</v>
      </c>
      <c r="G134" s="19" t="s">
        <v>31</v>
      </c>
      <c r="H134" s="27" t="s">
        <v>22</v>
      </c>
      <c r="I134" s="19" t="s">
        <v>32</v>
      </c>
      <c r="J134" s="21" t="s">
        <v>5429</v>
      </c>
      <c r="K134" s="72" t="s">
        <v>5220</v>
      </c>
    </row>
    <row r="135" spans="1:11" s="55" customFormat="1" ht="18" customHeight="1" x14ac:dyDescent="0.25">
      <c r="A135" s="41" t="s">
        <v>234</v>
      </c>
      <c r="B135" s="41" t="s">
        <v>5440</v>
      </c>
      <c r="C135" s="96">
        <v>42.92</v>
      </c>
      <c r="D135" s="95">
        <v>0.02</v>
      </c>
      <c r="E135" s="137">
        <f t="shared" si="7"/>
        <v>91.528000000000006</v>
      </c>
      <c r="F135" s="18" t="s">
        <v>5441</v>
      </c>
      <c r="G135" s="19" t="s">
        <v>313</v>
      </c>
      <c r="H135" s="42" t="s">
        <v>22</v>
      </c>
      <c r="I135" s="19" t="s">
        <v>314</v>
      </c>
      <c r="J135" s="21" t="s">
        <v>5429</v>
      </c>
      <c r="K135" s="72" t="s">
        <v>5220</v>
      </c>
    </row>
    <row r="136" spans="1:11" s="55" customFormat="1" ht="18" customHeight="1" x14ac:dyDescent="0.25">
      <c r="A136" s="41" t="s">
        <v>234</v>
      </c>
      <c r="B136" s="41" t="s">
        <v>5442</v>
      </c>
      <c r="C136" s="96">
        <v>42.92</v>
      </c>
      <c r="D136" s="95">
        <v>0.02</v>
      </c>
      <c r="E136" s="137">
        <f t="shared" si="7"/>
        <v>91.528000000000006</v>
      </c>
      <c r="F136" s="18" t="s">
        <v>5443</v>
      </c>
      <c r="G136" s="19" t="s">
        <v>254</v>
      </c>
      <c r="H136" s="34" t="s">
        <v>22</v>
      </c>
      <c r="I136" s="19" t="s">
        <v>255</v>
      </c>
      <c r="J136" s="21" t="s">
        <v>5429</v>
      </c>
      <c r="K136" s="72" t="s">
        <v>5220</v>
      </c>
    </row>
    <row r="137" spans="1:11" s="55" customFormat="1" ht="18" customHeight="1" x14ac:dyDescent="0.25">
      <c r="A137" s="41" t="s">
        <v>234</v>
      </c>
      <c r="B137" s="41" t="s">
        <v>5444</v>
      </c>
      <c r="C137" s="96">
        <v>42.92</v>
      </c>
      <c r="D137" s="95">
        <v>0.02</v>
      </c>
      <c r="E137" s="137">
        <f t="shared" si="7"/>
        <v>91.528000000000006</v>
      </c>
      <c r="F137" s="18" t="s">
        <v>5437</v>
      </c>
      <c r="G137" s="19" t="s">
        <v>5371</v>
      </c>
      <c r="H137" s="38" t="s">
        <v>22</v>
      </c>
      <c r="I137" s="19" t="s">
        <v>995</v>
      </c>
      <c r="J137" s="21" t="s">
        <v>5429</v>
      </c>
      <c r="K137" s="72" t="s">
        <v>5220</v>
      </c>
    </row>
    <row r="138" spans="1:11" s="55" customFormat="1" ht="18" customHeight="1" x14ac:dyDescent="0.25">
      <c r="A138" s="41" t="s">
        <v>234</v>
      </c>
      <c r="B138" s="41" t="s">
        <v>5445</v>
      </c>
      <c r="C138" s="96">
        <v>42.92</v>
      </c>
      <c r="D138" s="95">
        <v>0.02</v>
      </c>
      <c r="E138" s="137">
        <f t="shared" si="7"/>
        <v>91.528000000000006</v>
      </c>
      <c r="F138" s="18" t="s">
        <v>5446</v>
      </c>
      <c r="G138" s="19" t="s">
        <v>874</v>
      </c>
      <c r="H138" s="35" t="s">
        <v>22</v>
      </c>
      <c r="I138" s="19" t="s">
        <v>260</v>
      </c>
      <c r="J138" s="21" t="s">
        <v>5429</v>
      </c>
      <c r="K138" s="72" t="s">
        <v>5220</v>
      </c>
    </row>
    <row r="139" spans="1:11" s="55" customFormat="1" ht="18" customHeight="1" x14ac:dyDescent="0.25">
      <c r="A139" s="41" t="s">
        <v>234</v>
      </c>
      <c r="B139" s="41" t="s">
        <v>5447</v>
      </c>
      <c r="C139" s="96">
        <v>42.92</v>
      </c>
      <c r="D139" s="95">
        <v>0.02</v>
      </c>
      <c r="E139" s="137">
        <f t="shared" si="7"/>
        <v>91.528000000000006</v>
      </c>
      <c r="F139" s="18" t="s">
        <v>5448</v>
      </c>
      <c r="G139" s="19" t="s">
        <v>263</v>
      </c>
      <c r="H139" s="36" t="s">
        <v>22</v>
      </c>
      <c r="I139" s="19" t="s">
        <v>264</v>
      </c>
      <c r="J139" s="21" t="s">
        <v>5429</v>
      </c>
      <c r="K139" s="72" t="s">
        <v>5220</v>
      </c>
    </row>
    <row r="140" spans="1:11" s="55" customFormat="1" ht="18" customHeight="1" x14ac:dyDescent="0.25">
      <c r="A140" s="41" t="s">
        <v>234</v>
      </c>
      <c r="B140" s="41" t="s">
        <v>5449</v>
      </c>
      <c r="C140" s="96">
        <v>42.92</v>
      </c>
      <c r="D140" s="95">
        <v>0.02</v>
      </c>
      <c r="E140" s="137">
        <f t="shared" si="7"/>
        <v>91.528000000000006</v>
      </c>
      <c r="F140" s="18" t="s">
        <v>5450</v>
      </c>
      <c r="G140" s="19" t="s">
        <v>36</v>
      </c>
      <c r="H140" s="28" t="s">
        <v>22</v>
      </c>
      <c r="I140" s="19" t="s">
        <v>37</v>
      </c>
      <c r="J140" s="21" t="s">
        <v>5429</v>
      </c>
      <c r="K140" s="72" t="s">
        <v>5220</v>
      </c>
    </row>
    <row r="141" spans="1:11" s="55" customFormat="1" ht="18" customHeight="1" x14ac:dyDescent="0.25">
      <c r="A141" s="41" t="s">
        <v>234</v>
      </c>
      <c r="B141" s="41" t="s">
        <v>5451</v>
      </c>
      <c r="C141" s="96">
        <v>38.020000000000003</v>
      </c>
      <c r="D141" s="95">
        <v>0.02</v>
      </c>
      <c r="E141" s="137">
        <f>SUM(C141+D141)*1.2 + 35</f>
        <v>80.647999999999996</v>
      </c>
      <c r="F141" s="18" t="s">
        <v>5452</v>
      </c>
      <c r="G141" s="19" t="s">
        <v>21</v>
      </c>
      <c r="H141" s="42" t="s">
        <v>22</v>
      </c>
      <c r="I141" s="19" t="s">
        <v>23</v>
      </c>
      <c r="J141" s="21" t="s">
        <v>5453</v>
      </c>
      <c r="K141" s="72" t="s">
        <v>5220</v>
      </c>
    </row>
    <row r="142" spans="1:11" s="55" customFormat="1" ht="18" customHeight="1" x14ac:dyDescent="0.25">
      <c r="A142" s="41" t="s">
        <v>234</v>
      </c>
      <c r="B142" s="41" t="s">
        <v>5454</v>
      </c>
      <c r="C142" s="96">
        <v>38.020000000000003</v>
      </c>
      <c r="D142" s="95">
        <v>0.02</v>
      </c>
      <c r="E142" s="137">
        <f t="shared" ref="E142:E144" si="8">SUM(C142+D142)*1.2 + 35</f>
        <v>80.647999999999996</v>
      </c>
      <c r="F142" s="18" t="s">
        <v>5455</v>
      </c>
      <c r="G142" s="19" t="s">
        <v>307</v>
      </c>
      <c r="H142" s="38" t="s">
        <v>22</v>
      </c>
      <c r="I142" s="19" t="s">
        <v>308</v>
      </c>
      <c r="J142" s="21" t="s">
        <v>5453</v>
      </c>
      <c r="K142" s="72" t="s">
        <v>5220</v>
      </c>
    </row>
    <row r="143" spans="1:11" s="55" customFormat="1" ht="18" customHeight="1" x14ac:dyDescent="0.25">
      <c r="A143" s="41" t="s">
        <v>234</v>
      </c>
      <c r="B143" s="41" t="s">
        <v>5456</v>
      </c>
      <c r="C143" s="96">
        <v>38.020000000000003</v>
      </c>
      <c r="D143" s="95">
        <v>0.02</v>
      </c>
      <c r="E143" s="137">
        <f t="shared" si="8"/>
        <v>80.647999999999996</v>
      </c>
      <c r="F143" s="18" t="s">
        <v>5457</v>
      </c>
      <c r="G143" s="19" t="s">
        <v>313</v>
      </c>
      <c r="H143" s="42" t="s">
        <v>22</v>
      </c>
      <c r="I143" s="19" t="s">
        <v>314</v>
      </c>
      <c r="J143" s="21" t="s">
        <v>5453</v>
      </c>
      <c r="K143" s="72" t="s">
        <v>5220</v>
      </c>
    </row>
    <row r="144" spans="1:11" s="55" customFormat="1" ht="18" customHeight="1" x14ac:dyDescent="0.25">
      <c r="A144" s="41" t="s">
        <v>234</v>
      </c>
      <c r="B144" s="41" t="s">
        <v>5458</v>
      </c>
      <c r="C144" s="96">
        <v>38.020000000000003</v>
      </c>
      <c r="D144" s="95">
        <v>0.02</v>
      </c>
      <c r="E144" s="137">
        <f t="shared" si="8"/>
        <v>80.647999999999996</v>
      </c>
      <c r="F144" s="18" t="s">
        <v>5459</v>
      </c>
      <c r="G144" s="19" t="s">
        <v>5371</v>
      </c>
      <c r="H144" s="38" t="s">
        <v>22</v>
      </c>
      <c r="I144" s="19" t="s">
        <v>995</v>
      </c>
      <c r="J144" s="21" t="s">
        <v>5453</v>
      </c>
      <c r="K144" s="72" t="s">
        <v>5220</v>
      </c>
    </row>
    <row r="145" spans="1:11" s="55" customFormat="1" ht="18" customHeight="1" x14ac:dyDescent="0.25">
      <c r="A145" s="41" t="s">
        <v>1160</v>
      </c>
      <c r="B145" s="41" t="s">
        <v>5460</v>
      </c>
      <c r="C145" s="96">
        <v>20.72</v>
      </c>
      <c r="D145" s="95">
        <v>0.02</v>
      </c>
      <c r="E145" s="137">
        <f>SUM(C145+D145)*1.2 + 20</f>
        <v>44.887999999999998</v>
      </c>
      <c r="F145" s="18" t="s">
        <v>5461</v>
      </c>
      <c r="G145" s="19" t="s">
        <v>27</v>
      </c>
      <c r="H145" s="69" t="s">
        <v>22</v>
      </c>
      <c r="I145" s="19" t="s">
        <v>28</v>
      </c>
      <c r="J145" s="21" t="s">
        <v>5462</v>
      </c>
      <c r="K145" s="72" t="s">
        <v>5463</v>
      </c>
    </row>
    <row r="146" spans="1:11" s="55" customFormat="1" ht="18" customHeight="1" x14ac:dyDescent="0.25">
      <c r="A146" s="41" t="s">
        <v>1160</v>
      </c>
      <c r="B146" s="41" t="s">
        <v>5464</v>
      </c>
      <c r="C146" s="96">
        <v>23.02</v>
      </c>
      <c r="D146" s="95">
        <v>0.02</v>
      </c>
      <c r="E146" s="137">
        <f t="shared" ref="E146:E150" si="9">SUM(C146+D146)*1.2 + 20</f>
        <v>47.647999999999996</v>
      </c>
      <c r="F146" s="18" t="s">
        <v>5465</v>
      </c>
      <c r="G146" s="19" t="s">
        <v>307</v>
      </c>
      <c r="H146" s="38" t="s">
        <v>22</v>
      </c>
      <c r="I146" s="19" t="s">
        <v>308</v>
      </c>
      <c r="J146" s="21" t="s">
        <v>5462</v>
      </c>
      <c r="K146" s="72" t="s">
        <v>5463</v>
      </c>
    </row>
    <row r="147" spans="1:11" s="55" customFormat="1" ht="18" customHeight="1" x14ac:dyDescent="0.25">
      <c r="A147" s="41" t="s">
        <v>1160</v>
      </c>
      <c r="B147" s="41" t="s">
        <v>5466</v>
      </c>
      <c r="C147" s="96">
        <v>23.02</v>
      </c>
      <c r="D147" s="95">
        <v>0.02</v>
      </c>
      <c r="E147" s="137">
        <f t="shared" si="9"/>
        <v>47.647999999999996</v>
      </c>
      <c r="F147" s="18" t="s">
        <v>5467</v>
      </c>
      <c r="G147" s="19" t="s">
        <v>31</v>
      </c>
      <c r="H147" s="27" t="s">
        <v>22</v>
      </c>
      <c r="I147" s="19" t="s">
        <v>32</v>
      </c>
      <c r="J147" s="21" t="s">
        <v>5462</v>
      </c>
      <c r="K147" s="72" t="s">
        <v>5463</v>
      </c>
    </row>
    <row r="148" spans="1:11" s="55" customFormat="1" ht="18" customHeight="1" x14ac:dyDescent="0.25">
      <c r="A148" s="41" t="s">
        <v>1160</v>
      </c>
      <c r="B148" s="41" t="s">
        <v>5468</v>
      </c>
      <c r="C148" s="96">
        <v>23.02</v>
      </c>
      <c r="D148" s="95">
        <v>0.02</v>
      </c>
      <c r="E148" s="137">
        <f t="shared" si="9"/>
        <v>47.647999999999996</v>
      </c>
      <c r="F148" s="18" t="s">
        <v>5469</v>
      </c>
      <c r="G148" s="19" t="s">
        <v>313</v>
      </c>
      <c r="H148" s="20" t="s">
        <v>22</v>
      </c>
      <c r="I148" s="19" t="s">
        <v>314</v>
      </c>
      <c r="J148" s="21" t="s">
        <v>5462</v>
      </c>
      <c r="K148" s="72" t="s">
        <v>5463</v>
      </c>
    </row>
    <row r="149" spans="1:11" s="55" customFormat="1" ht="18" customHeight="1" x14ac:dyDescent="0.25">
      <c r="A149" s="41" t="s">
        <v>1160</v>
      </c>
      <c r="B149" s="41" t="s">
        <v>5470</v>
      </c>
      <c r="C149" s="96">
        <v>20.72</v>
      </c>
      <c r="D149" s="95">
        <v>0.02</v>
      </c>
      <c r="E149" s="137">
        <f t="shared" si="9"/>
        <v>44.887999999999998</v>
      </c>
      <c r="F149" s="18" t="s">
        <v>5471</v>
      </c>
      <c r="G149" s="19" t="s">
        <v>250</v>
      </c>
      <c r="H149" s="20" t="s">
        <v>22</v>
      </c>
      <c r="I149" s="19" t="s">
        <v>288</v>
      </c>
      <c r="J149" s="21" t="s">
        <v>5462</v>
      </c>
      <c r="K149" s="72" t="s">
        <v>5463</v>
      </c>
    </row>
    <row r="150" spans="1:11" s="55" customFormat="1" ht="18" customHeight="1" x14ac:dyDescent="0.25">
      <c r="A150" s="41" t="s">
        <v>1160</v>
      </c>
      <c r="B150" s="41" t="s">
        <v>5472</v>
      </c>
      <c r="C150" s="96">
        <v>20.72</v>
      </c>
      <c r="D150" s="95">
        <v>0.02</v>
      </c>
      <c r="E150" s="137">
        <f t="shared" si="9"/>
        <v>44.887999999999998</v>
      </c>
      <c r="F150" s="18" t="s">
        <v>5473</v>
      </c>
      <c r="G150" s="19" t="s">
        <v>36</v>
      </c>
      <c r="H150" s="28" t="s">
        <v>22</v>
      </c>
      <c r="I150" s="19" t="s">
        <v>37</v>
      </c>
      <c r="J150" s="21" t="s">
        <v>5462</v>
      </c>
      <c r="K150" s="72" t="s">
        <v>5463</v>
      </c>
    </row>
    <row r="151" spans="1:11" s="55" customFormat="1" ht="18" customHeight="1" x14ac:dyDescent="0.25">
      <c r="A151" s="41" t="s">
        <v>1160</v>
      </c>
      <c r="B151" s="41" t="s">
        <v>5474</v>
      </c>
      <c r="C151" s="96">
        <v>37.190000000000005</v>
      </c>
      <c r="D151" s="95">
        <v>0.02</v>
      </c>
      <c r="E151" s="137">
        <f>SUM(C151+D151)*1.2 + 35</f>
        <v>79.652000000000015</v>
      </c>
      <c r="F151" s="18" t="s">
        <v>5475</v>
      </c>
      <c r="G151" s="19" t="s">
        <v>21</v>
      </c>
      <c r="H151" s="20" t="s">
        <v>22</v>
      </c>
      <c r="I151" s="19" t="s">
        <v>23</v>
      </c>
      <c r="J151" s="21" t="s">
        <v>5476</v>
      </c>
      <c r="K151" s="72" t="s">
        <v>5477</v>
      </c>
    </row>
    <row r="152" spans="1:11" s="55" customFormat="1" ht="18" customHeight="1" x14ac:dyDescent="0.25">
      <c r="A152" s="41" t="s">
        <v>1160</v>
      </c>
      <c r="B152" s="41" t="s">
        <v>5478</v>
      </c>
      <c r="C152" s="96">
        <v>6.2299999999999995</v>
      </c>
      <c r="D152" s="95">
        <v>0.02</v>
      </c>
      <c r="E152" s="137">
        <f t="shared" ref="E152:E154" si="10">SUM(C152+D152)*1.2 + 15</f>
        <v>22.5</v>
      </c>
      <c r="F152" s="18" t="s">
        <v>5479</v>
      </c>
      <c r="G152" s="19" t="s">
        <v>27</v>
      </c>
      <c r="H152" s="69" t="s">
        <v>22</v>
      </c>
      <c r="I152" s="19" t="s">
        <v>28</v>
      </c>
      <c r="J152" s="21" t="s">
        <v>5476</v>
      </c>
      <c r="K152" s="72" t="s">
        <v>5480</v>
      </c>
    </row>
    <row r="153" spans="1:11" s="55" customFormat="1" ht="18" customHeight="1" x14ac:dyDescent="0.25">
      <c r="A153" s="41" t="s">
        <v>1160</v>
      </c>
      <c r="B153" s="41" t="s">
        <v>5481</v>
      </c>
      <c r="C153" s="96">
        <v>6.2299999999999995</v>
      </c>
      <c r="D153" s="95">
        <v>0.02</v>
      </c>
      <c r="E153" s="137">
        <f t="shared" si="10"/>
        <v>22.5</v>
      </c>
      <c r="F153" s="18" t="s">
        <v>5482</v>
      </c>
      <c r="G153" s="19" t="s">
        <v>31</v>
      </c>
      <c r="H153" s="27" t="s">
        <v>22</v>
      </c>
      <c r="I153" s="19" t="s">
        <v>32</v>
      </c>
      <c r="J153" s="21" t="s">
        <v>5476</v>
      </c>
      <c r="K153" s="72" t="s">
        <v>5480</v>
      </c>
    </row>
    <row r="154" spans="1:11" s="55" customFormat="1" ht="18" customHeight="1" x14ac:dyDescent="0.25">
      <c r="A154" s="41" t="s">
        <v>1160</v>
      </c>
      <c r="B154" s="41" t="s">
        <v>5483</v>
      </c>
      <c r="C154" s="96">
        <v>6.2299999999999995</v>
      </c>
      <c r="D154" s="95">
        <v>0.02</v>
      </c>
      <c r="E154" s="137">
        <f t="shared" si="10"/>
        <v>22.5</v>
      </c>
      <c r="F154" s="18" t="s">
        <v>5484</v>
      </c>
      <c r="G154" s="19" t="s">
        <v>36</v>
      </c>
      <c r="H154" s="28" t="s">
        <v>22</v>
      </c>
      <c r="I154" s="19" t="s">
        <v>37</v>
      </c>
      <c r="J154" s="21" t="s">
        <v>5476</v>
      </c>
      <c r="K154" s="72" t="s">
        <v>5480</v>
      </c>
    </row>
    <row r="155" spans="1:11" s="1" customFormat="1" ht="18" customHeight="1" x14ac:dyDescent="0.25">
      <c r="A155" s="41" t="s">
        <v>1160</v>
      </c>
      <c r="B155" s="41" t="s">
        <v>5485</v>
      </c>
      <c r="C155" s="96">
        <v>25.216999999999999</v>
      </c>
      <c r="D155" s="95">
        <v>1.7000000000000001E-2</v>
      </c>
      <c r="E155" s="137">
        <f>SUM(C155+D155)*1.2 + 20</f>
        <v>50.280799999999999</v>
      </c>
      <c r="F155" s="18" t="s">
        <v>5486</v>
      </c>
      <c r="G155" s="19" t="s">
        <v>27</v>
      </c>
      <c r="H155" s="26" t="s">
        <v>22</v>
      </c>
      <c r="I155" s="19" t="s">
        <v>28</v>
      </c>
      <c r="J155" s="21" t="s">
        <v>5487</v>
      </c>
      <c r="K155" s="72" t="s">
        <v>5353</v>
      </c>
    </row>
    <row r="156" spans="1:11" s="1" customFormat="1" ht="18" customHeight="1" x14ac:dyDescent="0.25">
      <c r="A156" s="41" t="s">
        <v>1160</v>
      </c>
      <c r="B156" s="41" t="s">
        <v>5488</v>
      </c>
      <c r="C156" s="96">
        <v>25.216999999999999</v>
      </c>
      <c r="D156" s="95">
        <v>1.7000000000000001E-2</v>
      </c>
      <c r="E156" s="137">
        <f t="shared" ref="E156:E160" si="11">SUM(C156+D156)*1.2 + 20</f>
        <v>50.280799999999999</v>
      </c>
      <c r="F156" s="18" t="s">
        <v>5489</v>
      </c>
      <c r="G156" s="19" t="s">
        <v>307</v>
      </c>
      <c r="H156" s="38" t="s">
        <v>22</v>
      </c>
      <c r="I156" s="19" t="s">
        <v>308</v>
      </c>
      <c r="J156" s="21" t="s">
        <v>5487</v>
      </c>
      <c r="K156" s="72" t="s">
        <v>5353</v>
      </c>
    </row>
    <row r="157" spans="1:11" s="1" customFormat="1" ht="18" customHeight="1" x14ac:dyDescent="0.25">
      <c r="A157" s="41" t="s">
        <v>1160</v>
      </c>
      <c r="B157" s="41" t="s">
        <v>5490</v>
      </c>
      <c r="C157" s="96">
        <v>25.216999999999999</v>
      </c>
      <c r="D157" s="95">
        <v>1.7000000000000001E-2</v>
      </c>
      <c r="E157" s="137">
        <f t="shared" si="11"/>
        <v>50.280799999999999</v>
      </c>
      <c r="F157" s="18" t="s">
        <v>5491</v>
      </c>
      <c r="G157" s="19" t="s">
        <v>31</v>
      </c>
      <c r="H157" s="27" t="s">
        <v>22</v>
      </c>
      <c r="I157" s="19" t="s">
        <v>32</v>
      </c>
      <c r="J157" s="21" t="s">
        <v>5487</v>
      </c>
      <c r="K157" s="72" t="s">
        <v>5353</v>
      </c>
    </row>
    <row r="158" spans="1:11" s="1" customFormat="1" ht="18" customHeight="1" x14ac:dyDescent="0.25">
      <c r="A158" s="41" t="s">
        <v>1160</v>
      </c>
      <c r="B158" s="41" t="s">
        <v>5492</v>
      </c>
      <c r="C158" s="96">
        <v>25.216999999999999</v>
      </c>
      <c r="D158" s="95">
        <v>1.7000000000000001E-2</v>
      </c>
      <c r="E158" s="137">
        <f t="shared" si="11"/>
        <v>50.280799999999999</v>
      </c>
      <c r="F158" s="18" t="s">
        <v>5493</v>
      </c>
      <c r="G158" s="19" t="s">
        <v>313</v>
      </c>
      <c r="H158" s="42" t="s">
        <v>22</v>
      </c>
      <c r="I158" s="19" t="s">
        <v>314</v>
      </c>
      <c r="J158" s="21" t="s">
        <v>5487</v>
      </c>
      <c r="K158" s="72" t="s">
        <v>5353</v>
      </c>
    </row>
    <row r="159" spans="1:11" s="1" customFormat="1" ht="18" customHeight="1" x14ac:dyDescent="0.25">
      <c r="A159" s="41" t="s">
        <v>1160</v>
      </c>
      <c r="B159" s="41" t="s">
        <v>5494</v>
      </c>
      <c r="C159" s="96">
        <v>25.216999999999999</v>
      </c>
      <c r="D159" s="95">
        <v>1.7000000000000001E-2</v>
      </c>
      <c r="E159" s="137">
        <f t="shared" si="11"/>
        <v>50.280799999999999</v>
      </c>
      <c r="F159" s="18" t="s">
        <v>5495</v>
      </c>
      <c r="G159" s="19" t="s">
        <v>250</v>
      </c>
      <c r="H159" s="42" t="s">
        <v>22</v>
      </c>
      <c r="I159" s="19" t="s">
        <v>288</v>
      </c>
      <c r="J159" s="21" t="s">
        <v>5487</v>
      </c>
      <c r="K159" s="72" t="s">
        <v>5353</v>
      </c>
    </row>
    <row r="160" spans="1:11" s="1" customFormat="1" ht="18" customHeight="1" x14ac:dyDescent="0.25">
      <c r="A160" s="41" t="s">
        <v>1160</v>
      </c>
      <c r="B160" s="41" t="s">
        <v>5496</v>
      </c>
      <c r="C160" s="96">
        <v>25.216999999999999</v>
      </c>
      <c r="D160" s="95">
        <v>1.7000000000000001E-2</v>
      </c>
      <c r="E160" s="137">
        <f t="shared" si="11"/>
        <v>50.280799999999999</v>
      </c>
      <c r="F160" s="18" t="s">
        <v>5497</v>
      </c>
      <c r="G160" s="19" t="s">
        <v>36</v>
      </c>
      <c r="H160" s="28" t="s">
        <v>22</v>
      </c>
      <c r="I160" s="19" t="s">
        <v>37</v>
      </c>
      <c r="J160" s="21" t="s">
        <v>5487</v>
      </c>
      <c r="K160" s="72" t="s">
        <v>5353</v>
      </c>
    </row>
    <row r="161" spans="1:11" s="1" customFormat="1" ht="18" customHeight="1" x14ac:dyDescent="0.25">
      <c r="A161" s="41" t="s">
        <v>1160</v>
      </c>
      <c r="B161" s="41" t="s">
        <v>5498</v>
      </c>
      <c r="C161" s="96">
        <v>53.117000000000004</v>
      </c>
      <c r="D161" s="95">
        <v>1.7000000000000001E-2</v>
      </c>
      <c r="E161" s="137">
        <f>SUM(C161+D161)*1.2 + 50</f>
        <v>113.7608</v>
      </c>
      <c r="F161" s="18" t="s">
        <v>5499</v>
      </c>
      <c r="G161" s="19" t="s">
        <v>21</v>
      </c>
      <c r="H161" s="42" t="s">
        <v>22</v>
      </c>
      <c r="I161" s="19" t="s">
        <v>23</v>
      </c>
      <c r="J161" s="21" t="s">
        <v>5500</v>
      </c>
      <c r="K161" s="72" t="s">
        <v>5501</v>
      </c>
    </row>
    <row r="162" spans="1:11" s="1" customFormat="1" ht="18" customHeight="1" x14ac:dyDescent="0.25">
      <c r="A162" s="41" t="s">
        <v>1160</v>
      </c>
      <c r="B162" s="41" t="s">
        <v>5502</v>
      </c>
      <c r="C162" s="96">
        <v>32.417000000000002</v>
      </c>
      <c r="D162" s="95">
        <v>1.7000000000000001E-2</v>
      </c>
      <c r="E162" s="137">
        <f>SUM(C162+D162)*1.2 + 30</f>
        <v>68.920800000000014</v>
      </c>
      <c r="F162" s="18" t="s">
        <v>5503</v>
      </c>
      <c r="G162" s="19" t="s">
        <v>27</v>
      </c>
      <c r="H162" s="26" t="s">
        <v>22</v>
      </c>
      <c r="I162" s="19" t="s">
        <v>28</v>
      </c>
      <c r="J162" s="21" t="s">
        <v>5500</v>
      </c>
      <c r="K162" s="72" t="s">
        <v>5353</v>
      </c>
    </row>
    <row r="163" spans="1:11" s="1" customFormat="1" ht="18" customHeight="1" x14ac:dyDescent="0.25">
      <c r="A163" s="41" t="s">
        <v>1160</v>
      </c>
      <c r="B163" s="41" t="s">
        <v>5504</v>
      </c>
      <c r="C163" s="96">
        <v>32.417000000000002</v>
      </c>
      <c r="D163" s="95">
        <v>1.7000000000000001E-2</v>
      </c>
      <c r="E163" s="137">
        <f t="shared" ref="E163:E164" si="12">SUM(C163+D163)*1.2 + 30</f>
        <v>68.920800000000014</v>
      </c>
      <c r="F163" s="18" t="s">
        <v>5505</v>
      </c>
      <c r="G163" s="19" t="s">
        <v>31</v>
      </c>
      <c r="H163" s="27" t="s">
        <v>22</v>
      </c>
      <c r="I163" s="19" t="s">
        <v>32</v>
      </c>
      <c r="J163" s="21" t="s">
        <v>5500</v>
      </c>
      <c r="K163" s="72" t="s">
        <v>5353</v>
      </c>
    </row>
    <row r="164" spans="1:11" s="1" customFormat="1" ht="18" customHeight="1" x14ac:dyDescent="0.25">
      <c r="A164" s="41" t="s">
        <v>1160</v>
      </c>
      <c r="B164" s="41" t="s">
        <v>5506</v>
      </c>
      <c r="C164" s="96">
        <v>32.417000000000002</v>
      </c>
      <c r="D164" s="95">
        <v>1.7000000000000001E-2</v>
      </c>
      <c r="E164" s="137">
        <f t="shared" si="12"/>
        <v>68.920800000000014</v>
      </c>
      <c r="F164" s="18" t="s">
        <v>5507</v>
      </c>
      <c r="G164" s="19" t="s">
        <v>36</v>
      </c>
      <c r="H164" s="28" t="s">
        <v>22</v>
      </c>
      <c r="I164" s="19" t="s">
        <v>37</v>
      </c>
      <c r="J164" s="21" t="s">
        <v>5500</v>
      </c>
      <c r="K164" s="72" t="s">
        <v>5353</v>
      </c>
    </row>
  </sheetData>
  <sheetProtection algorithmName="SHA-512" hashValue="1lsh/fL+gXZuRCSxbQIUpQgdwiMAxkEJPJr7CZsL3kFGbZQFoWccIvEmh7cR/Lv40w/9XjoK8hLzsLx64no73w==" saltValue="Kbn2nzT4LIlgz2DDECLjiA==" spinCount="100000" sheet="1" formatCells="0" formatColumns="0" formatRows="0" insertColumns="0" insertRows="0" insertHyperlinks="0" deleteColumns="0" deleteRows="0" sort="0" autoFilter="0" pivotTables="0"/>
  <hyperlinks>
    <hyperlink ref="A1"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7"/>
  <sheetViews>
    <sheetView topLeftCell="A2" workbookViewId="0">
      <selection activeCell="E2" sqref="E2"/>
    </sheetView>
  </sheetViews>
  <sheetFormatPr baseColWidth="10" defaultRowHeight="15" x14ac:dyDescent="0.25"/>
  <cols>
    <col min="1" max="1" width="18.140625" bestFit="1" customWidth="1"/>
    <col min="2" max="2" width="16.7109375" customWidth="1"/>
    <col min="3" max="3" width="0.140625" customWidth="1"/>
    <col min="4" max="4" width="11.140625" customWidth="1"/>
    <col min="5" max="5" width="43.42578125" customWidth="1"/>
    <col min="9" max="9" width="69.140625" bestFit="1" customWidth="1"/>
  </cols>
  <sheetData>
    <row r="1" spans="1:9" s="1" customFormat="1" ht="30.75" hidden="1" customHeight="1" x14ac:dyDescent="0.25">
      <c r="B1" s="52"/>
      <c r="C1" s="50"/>
      <c r="D1" s="97"/>
      <c r="E1" s="5"/>
      <c r="F1" s="5"/>
      <c r="G1" s="5"/>
      <c r="H1" s="5"/>
    </row>
    <row r="2" spans="1:9" s="133" customFormat="1" ht="29.25" customHeight="1" x14ac:dyDescent="0.35">
      <c r="A2" s="125" t="s">
        <v>5980</v>
      </c>
      <c r="B2" s="139"/>
      <c r="C2" s="119"/>
      <c r="D2" s="123"/>
      <c r="E2" s="132"/>
      <c r="F2" s="132"/>
      <c r="G2" s="132"/>
    </row>
    <row r="3" spans="1:9" s="74" customFormat="1" ht="18" customHeight="1" x14ac:dyDescent="0.25">
      <c r="A3" s="8" t="s">
        <v>0</v>
      </c>
      <c r="B3" s="8" t="s">
        <v>1</v>
      </c>
      <c r="C3" s="2" t="s">
        <v>2</v>
      </c>
      <c r="D3" s="10" t="s">
        <v>5978</v>
      </c>
      <c r="E3" s="9" t="s">
        <v>5979</v>
      </c>
      <c r="F3" s="9" t="s">
        <v>5</v>
      </c>
      <c r="G3" s="9" t="s">
        <v>5146</v>
      </c>
      <c r="H3" s="9" t="s">
        <v>6</v>
      </c>
      <c r="I3" s="8" t="s">
        <v>7</v>
      </c>
    </row>
    <row r="4" spans="1:9" s="55" customFormat="1" ht="18" customHeight="1" x14ac:dyDescent="0.25">
      <c r="A4" s="41" t="s">
        <v>11</v>
      </c>
      <c r="B4" s="56" t="s">
        <v>5508</v>
      </c>
      <c r="C4" s="96">
        <v>2.61</v>
      </c>
      <c r="D4" s="138">
        <f>SUM(C4*1.2) + 8</f>
        <v>11.132</v>
      </c>
      <c r="E4" s="19" t="s">
        <v>5509</v>
      </c>
      <c r="F4" s="19" t="s">
        <v>21</v>
      </c>
      <c r="G4" s="42" t="s">
        <v>327</v>
      </c>
      <c r="H4" s="19" t="s">
        <v>328</v>
      </c>
      <c r="I4" s="21" t="s">
        <v>5510</v>
      </c>
    </row>
    <row r="5" spans="1:9" s="55" customFormat="1" ht="18" customHeight="1" x14ac:dyDescent="0.25">
      <c r="A5" s="41" t="s">
        <v>11</v>
      </c>
      <c r="B5" s="56" t="s">
        <v>5511</v>
      </c>
      <c r="C5" s="96">
        <v>4.2</v>
      </c>
      <c r="D5" s="138">
        <f t="shared" ref="D5:D68" si="0">SUM(C5*1.2) + 8</f>
        <v>13.04</v>
      </c>
      <c r="E5" s="19" t="s">
        <v>5509</v>
      </c>
      <c r="F5" s="19" t="s">
        <v>21</v>
      </c>
      <c r="G5" s="42" t="s">
        <v>327</v>
      </c>
      <c r="H5" s="19" t="s">
        <v>328</v>
      </c>
      <c r="I5" s="21" t="s">
        <v>5512</v>
      </c>
    </row>
    <row r="6" spans="1:9" s="55" customFormat="1" ht="18" customHeight="1" x14ac:dyDescent="0.25">
      <c r="A6" s="41" t="s">
        <v>11</v>
      </c>
      <c r="B6" s="56" t="s">
        <v>5513</v>
      </c>
      <c r="C6" s="96">
        <v>5.17</v>
      </c>
      <c r="D6" s="138">
        <f t="shared" si="0"/>
        <v>14.204000000000001</v>
      </c>
      <c r="E6" s="19" t="s">
        <v>5514</v>
      </c>
      <c r="F6" s="19" t="s">
        <v>21</v>
      </c>
      <c r="G6" s="42" t="s">
        <v>327</v>
      </c>
      <c r="H6" s="19" t="s">
        <v>328</v>
      </c>
      <c r="I6" s="21" t="s">
        <v>5515</v>
      </c>
    </row>
    <row r="7" spans="1:9" s="55" customFormat="1" ht="18" customHeight="1" x14ac:dyDescent="0.25">
      <c r="A7" s="41" t="s">
        <v>11</v>
      </c>
      <c r="B7" s="56" t="s">
        <v>5516</v>
      </c>
      <c r="C7" s="96">
        <v>4.4400000000000004</v>
      </c>
      <c r="D7" s="138">
        <f t="shared" si="0"/>
        <v>13.327999999999999</v>
      </c>
      <c r="E7" s="19" t="s">
        <v>5517</v>
      </c>
      <c r="F7" s="19" t="s">
        <v>21</v>
      </c>
      <c r="G7" s="42" t="s">
        <v>327</v>
      </c>
      <c r="H7" s="19" t="s">
        <v>328</v>
      </c>
      <c r="I7" s="21" t="s">
        <v>5518</v>
      </c>
    </row>
    <row r="8" spans="1:9" s="55" customFormat="1" ht="18" customHeight="1" x14ac:dyDescent="0.25">
      <c r="A8" s="41" t="s">
        <v>5519</v>
      </c>
      <c r="B8" s="56" t="s">
        <v>5520</v>
      </c>
      <c r="C8" s="96">
        <v>4.9000000000000004</v>
      </c>
      <c r="D8" s="138">
        <f t="shared" si="0"/>
        <v>13.879999999999999</v>
      </c>
      <c r="E8" s="19" t="s">
        <v>5521</v>
      </c>
      <c r="F8" s="19" t="s">
        <v>21</v>
      </c>
      <c r="G8" s="42" t="s">
        <v>22</v>
      </c>
      <c r="H8" s="19" t="s">
        <v>23</v>
      </c>
      <c r="I8" s="21" t="s">
        <v>5522</v>
      </c>
    </row>
    <row r="9" spans="1:9" s="55" customFormat="1" ht="18" customHeight="1" x14ac:dyDescent="0.25">
      <c r="A9" s="41" t="s">
        <v>4151</v>
      </c>
      <c r="B9" s="56" t="s">
        <v>5523</v>
      </c>
      <c r="C9" s="96">
        <v>4.9000000000000004</v>
      </c>
      <c r="D9" s="138">
        <f t="shared" si="0"/>
        <v>13.879999999999999</v>
      </c>
      <c r="E9" s="19" t="s">
        <v>5524</v>
      </c>
      <c r="F9" s="19" t="s">
        <v>21</v>
      </c>
      <c r="G9" s="42" t="s">
        <v>327</v>
      </c>
      <c r="H9" s="19" t="s">
        <v>328</v>
      </c>
      <c r="I9" s="21" t="s">
        <v>5525</v>
      </c>
    </row>
    <row r="10" spans="1:9" s="55" customFormat="1" ht="18" customHeight="1" x14ac:dyDescent="0.25">
      <c r="A10" s="41" t="s">
        <v>4151</v>
      </c>
      <c r="B10" s="56" t="s">
        <v>5526</v>
      </c>
      <c r="C10" s="96">
        <v>2.7</v>
      </c>
      <c r="D10" s="138">
        <f t="shared" si="0"/>
        <v>11.24</v>
      </c>
      <c r="E10" s="19" t="s">
        <v>5527</v>
      </c>
      <c r="F10" s="19" t="s">
        <v>21</v>
      </c>
      <c r="G10" s="42" t="s">
        <v>327</v>
      </c>
      <c r="H10" s="19" t="s">
        <v>328</v>
      </c>
      <c r="I10" s="21" t="s">
        <v>5528</v>
      </c>
    </row>
    <row r="11" spans="1:9" s="55" customFormat="1" ht="18" customHeight="1" x14ac:dyDescent="0.25">
      <c r="A11" s="41" t="s">
        <v>4151</v>
      </c>
      <c r="B11" s="56" t="s">
        <v>5529</v>
      </c>
      <c r="C11" s="96">
        <v>2.8</v>
      </c>
      <c r="D11" s="138">
        <f t="shared" si="0"/>
        <v>11.36</v>
      </c>
      <c r="E11" s="19" t="s">
        <v>5530</v>
      </c>
      <c r="F11" s="19" t="s">
        <v>21</v>
      </c>
      <c r="G11" s="42" t="s">
        <v>327</v>
      </c>
      <c r="H11" s="19" t="s">
        <v>328</v>
      </c>
      <c r="I11" s="21" t="s">
        <v>5531</v>
      </c>
    </row>
    <row r="12" spans="1:9" s="55" customFormat="1" ht="18" customHeight="1" x14ac:dyDescent="0.25">
      <c r="A12" s="41" t="s">
        <v>1794</v>
      </c>
      <c r="B12" s="56" t="s">
        <v>5532</v>
      </c>
      <c r="C12" s="96">
        <v>2.5</v>
      </c>
      <c r="D12" s="138">
        <f t="shared" si="0"/>
        <v>11</v>
      </c>
      <c r="E12" s="19" t="s">
        <v>5533</v>
      </c>
      <c r="F12" s="19" t="s">
        <v>21</v>
      </c>
      <c r="G12" s="42" t="s">
        <v>22</v>
      </c>
      <c r="H12" s="19" t="s">
        <v>23</v>
      </c>
      <c r="I12" s="21" t="s">
        <v>5534</v>
      </c>
    </row>
    <row r="13" spans="1:9" s="55" customFormat="1" ht="18" customHeight="1" x14ac:dyDescent="0.25">
      <c r="A13" s="41" t="s">
        <v>1794</v>
      </c>
      <c r="B13" s="56" t="s">
        <v>5535</v>
      </c>
      <c r="C13" s="96">
        <v>3.5</v>
      </c>
      <c r="D13" s="138">
        <f t="shared" si="0"/>
        <v>12.2</v>
      </c>
      <c r="E13" s="19" t="s">
        <v>5536</v>
      </c>
      <c r="F13" s="19" t="s">
        <v>21</v>
      </c>
      <c r="G13" s="42" t="s">
        <v>22</v>
      </c>
      <c r="H13" s="19" t="s">
        <v>23</v>
      </c>
      <c r="I13" s="21" t="s">
        <v>5537</v>
      </c>
    </row>
    <row r="14" spans="1:9" s="55" customFormat="1" ht="18" customHeight="1" x14ac:dyDescent="0.25">
      <c r="A14" s="41" t="s">
        <v>1794</v>
      </c>
      <c r="B14" s="56" t="s">
        <v>5538</v>
      </c>
      <c r="C14" s="96">
        <v>8.82</v>
      </c>
      <c r="D14" s="138">
        <f>SUM(C14*1.2) + 10</f>
        <v>20.584</v>
      </c>
      <c r="E14" s="19" t="s">
        <v>5539</v>
      </c>
      <c r="F14" s="19" t="s">
        <v>21</v>
      </c>
      <c r="G14" s="42" t="s">
        <v>22</v>
      </c>
      <c r="H14" s="19" t="s">
        <v>23</v>
      </c>
      <c r="I14" s="21" t="s">
        <v>5540</v>
      </c>
    </row>
    <row r="15" spans="1:9" s="55" customFormat="1" ht="18" customHeight="1" x14ac:dyDescent="0.25">
      <c r="A15" s="41" t="s">
        <v>1794</v>
      </c>
      <c r="B15" s="56" t="s">
        <v>5541</v>
      </c>
      <c r="C15" s="96">
        <v>11.22</v>
      </c>
      <c r="D15" s="138">
        <f>SUM(C15*1.2) + 12</f>
        <v>25.463999999999999</v>
      </c>
      <c r="E15" s="19" t="s">
        <v>5542</v>
      </c>
      <c r="F15" s="19" t="s">
        <v>21</v>
      </c>
      <c r="G15" s="42" t="s">
        <v>22</v>
      </c>
      <c r="H15" s="19" t="s">
        <v>23</v>
      </c>
      <c r="I15" s="21" t="s">
        <v>5543</v>
      </c>
    </row>
    <row r="16" spans="1:9" s="55" customFormat="1" ht="18" customHeight="1" x14ac:dyDescent="0.25">
      <c r="A16" s="41" t="s">
        <v>1782</v>
      </c>
      <c r="B16" s="56" t="s">
        <v>5544</v>
      </c>
      <c r="C16" s="96">
        <v>4.9000000000000004</v>
      </c>
      <c r="D16" s="138">
        <f t="shared" si="0"/>
        <v>13.879999999999999</v>
      </c>
      <c r="E16" s="19" t="s">
        <v>5545</v>
      </c>
      <c r="F16" s="19" t="s">
        <v>21</v>
      </c>
      <c r="G16" s="42" t="s">
        <v>22</v>
      </c>
      <c r="H16" s="19" t="s">
        <v>23</v>
      </c>
      <c r="I16" s="21" t="s">
        <v>5546</v>
      </c>
    </row>
    <row r="17" spans="1:9" s="55" customFormat="1" ht="18" customHeight="1" x14ac:dyDescent="0.25">
      <c r="A17" s="41" t="s">
        <v>234</v>
      </c>
      <c r="B17" s="56" t="s">
        <v>5547</v>
      </c>
      <c r="C17" s="96">
        <v>1.08</v>
      </c>
      <c r="D17" s="138">
        <f t="shared" si="0"/>
        <v>9.2959999999999994</v>
      </c>
      <c r="E17" s="19" t="s">
        <v>5548</v>
      </c>
      <c r="F17" s="19" t="s">
        <v>21</v>
      </c>
      <c r="G17" s="42" t="s">
        <v>22</v>
      </c>
      <c r="H17" s="19" t="s">
        <v>23</v>
      </c>
      <c r="I17" s="21" t="s">
        <v>5549</v>
      </c>
    </row>
    <row r="18" spans="1:9" s="55" customFormat="1" ht="18" customHeight="1" x14ac:dyDescent="0.25">
      <c r="A18" s="41" t="s">
        <v>5550</v>
      </c>
      <c r="B18" s="56" t="s">
        <v>5551</v>
      </c>
      <c r="C18" s="96">
        <v>0.54</v>
      </c>
      <c r="D18" s="138">
        <f t="shared" si="0"/>
        <v>8.6479999999999997</v>
      </c>
      <c r="E18" s="19" t="s">
        <v>5552</v>
      </c>
      <c r="F18" s="19" t="s">
        <v>21</v>
      </c>
      <c r="G18" s="42" t="s">
        <v>22</v>
      </c>
      <c r="H18" s="19" t="s">
        <v>23</v>
      </c>
      <c r="I18" s="21" t="s">
        <v>5553</v>
      </c>
    </row>
    <row r="19" spans="1:9" s="55" customFormat="1" ht="18" customHeight="1" x14ac:dyDescent="0.25">
      <c r="A19" s="41" t="s">
        <v>5550</v>
      </c>
      <c r="B19" s="56" t="s">
        <v>5554</v>
      </c>
      <c r="C19" s="96">
        <v>1.35</v>
      </c>
      <c r="D19" s="138">
        <f t="shared" si="0"/>
        <v>9.620000000000001</v>
      </c>
      <c r="E19" s="19" t="s">
        <v>5552</v>
      </c>
      <c r="F19" s="19" t="s">
        <v>5555</v>
      </c>
      <c r="G19" s="42" t="s">
        <v>5556</v>
      </c>
      <c r="H19" s="19" t="s">
        <v>5557</v>
      </c>
      <c r="I19" s="21" t="s">
        <v>5558</v>
      </c>
    </row>
    <row r="20" spans="1:9" s="55" customFormat="1" ht="18" customHeight="1" x14ac:dyDescent="0.25">
      <c r="A20" s="41" t="s">
        <v>5550</v>
      </c>
      <c r="B20" s="56" t="s">
        <v>5559</v>
      </c>
      <c r="C20" s="96">
        <v>0.54</v>
      </c>
      <c r="D20" s="138">
        <f t="shared" si="0"/>
        <v>8.6479999999999997</v>
      </c>
      <c r="E20" s="19" t="s">
        <v>5552</v>
      </c>
      <c r="F20" s="19" t="s">
        <v>263</v>
      </c>
      <c r="G20" s="36" t="s">
        <v>22</v>
      </c>
      <c r="H20" s="19" t="s">
        <v>5560</v>
      </c>
      <c r="I20" s="21" t="s">
        <v>5561</v>
      </c>
    </row>
    <row r="21" spans="1:9" s="55" customFormat="1" ht="18" customHeight="1" x14ac:dyDescent="0.25">
      <c r="A21" s="41" t="s">
        <v>11</v>
      </c>
      <c r="B21" s="56" t="s">
        <v>5562</v>
      </c>
      <c r="C21" s="96">
        <v>1.71</v>
      </c>
      <c r="D21" s="138">
        <f t="shared" si="0"/>
        <v>10.052</v>
      </c>
      <c r="E21" s="19">
        <v>1032</v>
      </c>
      <c r="F21" s="19"/>
      <c r="G21" s="42"/>
      <c r="H21" s="19"/>
      <c r="I21" s="21" t="s">
        <v>5563</v>
      </c>
    </row>
    <row r="22" spans="1:9" s="55" customFormat="1" ht="18" customHeight="1" x14ac:dyDescent="0.25">
      <c r="A22" s="41" t="s">
        <v>5564</v>
      </c>
      <c r="B22" s="56" t="s">
        <v>5565</v>
      </c>
      <c r="C22" s="96">
        <v>0.54</v>
      </c>
      <c r="D22" s="138">
        <f t="shared" si="0"/>
        <v>8.6479999999999997</v>
      </c>
      <c r="E22" s="19" t="s">
        <v>5566</v>
      </c>
      <c r="F22" s="19" t="s">
        <v>21</v>
      </c>
      <c r="G22" s="42" t="s">
        <v>22</v>
      </c>
      <c r="H22" s="19" t="s">
        <v>23</v>
      </c>
      <c r="I22" s="21" t="s">
        <v>5567</v>
      </c>
    </row>
    <row r="23" spans="1:9" s="55" customFormat="1" ht="18" customHeight="1" x14ac:dyDescent="0.25">
      <c r="A23" s="41" t="s">
        <v>234</v>
      </c>
      <c r="B23" s="56" t="s">
        <v>5568</v>
      </c>
      <c r="C23" s="96">
        <v>0.9</v>
      </c>
      <c r="D23" s="138">
        <f t="shared" si="0"/>
        <v>9.08</v>
      </c>
      <c r="E23" s="19" t="s">
        <v>5569</v>
      </c>
      <c r="F23" s="19" t="s">
        <v>21</v>
      </c>
      <c r="G23" s="42" t="s">
        <v>22</v>
      </c>
      <c r="H23" s="19" t="s">
        <v>23</v>
      </c>
      <c r="I23" s="21" t="s">
        <v>5570</v>
      </c>
    </row>
    <row r="24" spans="1:9" s="55" customFormat="1" ht="18" customHeight="1" x14ac:dyDescent="0.25">
      <c r="A24" s="41" t="s">
        <v>234</v>
      </c>
      <c r="B24" s="56" t="s">
        <v>5571</v>
      </c>
      <c r="C24" s="96">
        <v>0.9</v>
      </c>
      <c r="D24" s="138">
        <f t="shared" si="0"/>
        <v>9.08</v>
      </c>
      <c r="E24" s="19" t="s">
        <v>5569</v>
      </c>
      <c r="F24" s="19" t="s">
        <v>263</v>
      </c>
      <c r="G24" s="36" t="s">
        <v>22</v>
      </c>
      <c r="H24" s="19" t="s">
        <v>5560</v>
      </c>
      <c r="I24" s="21" t="s">
        <v>5572</v>
      </c>
    </row>
    <row r="25" spans="1:9" s="55" customFormat="1" ht="18" customHeight="1" x14ac:dyDescent="0.25">
      <c r="A25" s="41" t="s">
        <v>5564</v>
      </c>
      <c r="B25" s="56" t="s">
        <v>5573</v>
      </c>
      <c r="C25" s="96">
        <v>1.19</v>
      </c>
      <c r="D25" s="138">
        <f t="shared" si="0"/>
        <v>9.4280000000000008</v>
      </c>
      <c r="E25" s="19" t="s">
        <v>5574</v>
      </c>
      <c r="F25" s="19" t="s">
        <v>21</v>
      </c>
      <c r="G25" s="42" t="s">
        <v>22</v>
      </c>
      <c r="H25" s="19" t="s">
        <v>23</v>
      </c>
      <c r="I25" s="21" t="s">
        <v>5575</v>
      </c>
    </row>
    <row r="26" spans="1:9" s="55" customFormat="1" ht="18" customHeight="1" x14ac:dyDescent="0.25">
      <c r="A26" s="41" t="s">
        <v>5564</v>
      </c>
      <c r="B26" s="56" t="s">
        <v>5576</v>
      </c>
      <c r="C26" s="96">
        <v>1.45</v>
      </c>
      <c r="D26" s="138">
        <f t="shared" si="0"/>
        <v>9.74</v>
      </c>
      <c r="E26" s="19" t="s">
        <v>5574</v>
      </c>
      <c r="F26" s="19" t="s">
        <v>21</v>
      </c>
      <c r="G26" s="42" t="s">
        <v>22</v>
      </c>
      <c r="H26" s="19" t="s">
        <v>23</v>
      </c>
      <c r="I26" s="21" t="s">
        <v>5577</v>
      </c>
    </row>
    <row r="27" spans="1:9" s="55" customFormat="1" ht="18" customHeight="1" x14ac:dyDescent="0.25">
      <c r="A27" s="41" t="s">
        <v>5564</v>
      </c>
      <c r="B27" s="56" t="s">
        <v>5578</v>
      </c>
      <c r="C27" s="96">
        <v>0.95</v>
      </c>
      <c r="D27" s="138">
        <f t="shared" si="0"/>
        <v>9.14</v>
      </c>
      <c r="E27" s="19" t="s">
        <v>5579</v>
      </c>
      <c r="F27" s="19" t="s">
        <v>21</v>
      </c>
      <c r="G27" s="42" t="s">
        <v>22</v>
      </c>
      <c r="H27" s="19" t="s">
        <v>23</v>
      </c>
      <c r="I27" s="21" t="s">
        <v>5580</v>
      </c>
    </row>
    <row r="28" spans="1:9" s="55" customFormat="1" ht="18" customHeight="1" x14ac:dyDescent="0.25">
      <c r="A28" s="41" t="s">
        <v>5564</v>
      </c>
      <c r="B28" s="56" t="s">
        <v>5581</v>
      </c>
      <c r="C28" s="96">
        <v>0.72</v>
      </c>
      <c r="D28" s="138">
        <f t="shared" si="0"/>
        <v>8.8640000000000008</v>
      </c>
      <c r="E28" s="19" t="s">
        <v>5579</v>
      </c>
      <c r="F28" s="19" t="s">
        <v>5555</v>
      </c>
      <c r="G28" s="42" t="s">
        <v>5556</v>
      </c>
      <c r="H28" s="19" t="s">
        <v>5557</v>
      </c>
      <c r="I28" s="21" t="s">
        <v>5582</v>
      </c>
    </row>
    <row r="29" spans="1:9" s="55" customFormat="1" ht="18" customHeight="1" x14ac:dyDescent="0.25">
      <c r="A29" s="41" t="s">
        <v>5564</v>
      </c>
      <c r="B29" s="56" t="s">
        <v>5583</v>
      </c>
      <c r="C29" s="96">
        <v>0.9</v>
      </c>
      <c r="D29" s="138">
        <f t="shared" si="0"/>
        <v>9.08</v>
      </c>
      <c r="E29" s="19" t="s">
        <v>5584</v>
      </c>
      <c r="F29" s="19" t="s">
        <v>21</v>
      </c>
      <c r="G29" s="42" t="s">
        <v>22</v>
      </c>
      <c r="H29" s="19" t="s">
        <v>23</v>
      </c>
      <c r="I29" s="21" t="s">
        <v>5585</v>
      </c>
    </row>
    <row r="30" spans="1:9" s="55" customFormat="1" ht="18" customHeight="1" x14ac:dyDescent="0.25">
      <c r="A30" s="41" t="s">
        <v>5564</v>
      </c>
      <c r="B30" s="56" t="s">
        <v>5586</v>
      </c>
      <c r="C30" s="96">
        <v>1.1499999999999999</v>
      </c>
      <c r="D30" s="138">
        <f t="shared" si="0"/>
        <v>9.379999999999999</v>
      </c>
      <c r="E30" s="19" t="s">
        <v>5587</v>
      </c>
      <c r="F30" s="19" t="s">
        <v>5555</v>
      </c>
      <c r="G30" s="42" t="s">
        <v>5556</v>
      </c>
      <c r="H30" s="19" t="s">
        <v>5557</v>
      </c>
      <c r="I30" s="21" t="s">
        <v>5588</v>
      </c>
    </row>
    <row r="31" spans="1:9" s="55" customFormat="1" ht="18" customHeight="1" x14ac:dyDescent="0.25">
      <c r="A31" s="41" t="s">
        <v>5564</v>
      </c>
      <c r="B31" s="56" t="s">
        <v>5589</v>
      </c>
      <c r="C31" s="96">
        <v>1.21</v>
      </c>
      <c r="D31" s="138">
        <f t="shared" si="0"/>
        <v>9.452</v>
      </c>
      <c r="E31" s="19" t="s">
        <v>5590</v>
      </c>
      <c r="F31" s="19" t="s">
        <v>21</v>
      </c>
      <c r="G31" s="42" t="s">
        <v>22</v>
      </c>
      <c r="H31" s="19" t="s">
        <v>23</v>
      </c>
      <c r="I31" s="21" t="s">
        <v>5591</v>
      </c>
    </row>
    <row r="32" spans="1:9" s="55" customFormat="1" ht="18" customHeight="1" x14ac:dyDescent="0.25">
      <c r="A32" s="41" t="s">
        <v>5564</v>
      </c>
      <c r="B32" s="56" t="s">
        <v>5592</v>
      </c>
      <c r="C32" s="96">
        <v>0.7</v>
      </c>
      <c r="D32" s="138">
        <f t="shared" si="0"/>
        <v>8.84</v>
      </c>
      <c r="E32" s="19" t="s">
        <v>5593</v>
      </c>
      <c r="F32" s="19" t="s">
        <v>5555</v>
      </c>
      <c r="G32" s="42" t="s">
        <v>5556</v>
      </c>
      <c r="H32" s="19" t="s">
        <v>5557</v>
      </c>
      <c r="I32" s="21" t="s">
        <v>5594</v>
      </c>
    </row>
    <row r="33" spans="1:9" s="55" customFormat="1" ht="18" customHeight="1" x14ac:dyDescent="0.25">
      <c r="A33" s="41" t="s">
        <v>5564</v>
      </c>
      <c r="B33" s="56" t="s">
        <v>5595</v>
      </c>
      <c r="C33" s="96">
        <v>0.36</v>
      </c>
      <c r="D33" s="138">
        <f t="shared" si="0"/>
        <v>8.4320000000000004</v>
      </c>
      <c r="E33" s="19" t="s">
        <v>5596</v>
      </c>
      <c r="F33" s="19" t="s">
        <v>21</v>
      </c>
      <c r="G33" s="42" t="s">
        <v>22</v>
      </c>
      <c r="H33" s="19" t="s">
        <v>23</v>
      </c>
      <c r="I33" s="21" t="s">
        <v>5597</v>
      </c>
    </row>
    <row r="34" spans="1:9" s="55" customFormat="1" ht="18" customHeight="1" x14ac:dyDescent="0.25">
      <c r="A34" s="41" t="s">
        <v>5564</v>
      </c>
      <c r="B34" s="56" t="s">
        <v>5598</v>
      </c>
      <c r="C34" s="96">
        <v>0.69</v>
      </c>
      <c r="D34" s="138">
        <f t="shared" si="0"/>
        <v>8.8279999999999994</v>
      </c>
      <c r="E34" s="19" t="s">
        <v>5599</v>
      </c>
      <c r="F34" s="19" t="s">
        <v>21</v>
      </c>
      <c r="G34" s="42" t="s">
        <v>22</v>
      </c>
      <c r="H34" s="19" t="s">
        <v>23</v>
      </c>
      <c r="I34" s="21" t="s">
        <v>5600</v>
      </c>
    </row>
    <row r="35" spans="1:9" s="55" customFormat="1" ht="18" customHeight="1" x14ac:dyDescent="0.25">
      <c r="A35" s="41" t="s">
        <v>5564</v>
      </c>
      <c r="B35" s="56" t="s">
        <v>5601</v>
      </c>
      <c r="C35" s="96">
        <v>0.7</v>
      </c>
      <c r="D35" s="138">
        <f t="shared" si="0"/>
        <v>8.84</v>
      </c>
      <c r="E35" s="19" t="s">
        <v>5599</v>
      </c>
      <c r="F35" s="19" t="s">
        <v>5602</v>
      </c>
      <c r="G35" s="75" t="s">
        <v>22</v>
      </c>
      <c r="H35" s="19" t="s">
        <v>5603</v>
      </c>
      <c r="I35" s="21" t="s">
        <v>5604</v>
      </c>
    </row>
    <row r="36" spans="1:9" s="55" customFormat="1" ht="18" customHeight="1" x14ac:dyDescent="0.25">
      <c r="A36" s="41" t="s">
        <v>5605</v>
      </c>
      <c r="B36" s="56" t="s">
        <v>5606</v>
      </c>
      <c r="C36" s="96">
        <v>1.79</v>
      </c>
      <c r="D36" s="138">
        <f t="shared" si="0"/>
        <v>10.148</v>
      </c>
      <c r="E36" s="19" t="s">
        <v>5607</v>
      </c>
      <c r="F36" s="19" t="s">
        <v>21</v>
      </c>
      <c r="G36" s="42" t="s">
        <v>22</v>
      </c>
      <c r="H36" s="19" t="s">
        <v>23</v>
      </c>
      <c r="I36" s="21" t="s">
        <v>5608</v>
      </c>
    </row>
    <row r="37" spans="1:9" s="55" customFormat="1" ht="18" customHeight="1" x14ac:dyDescent="0.25">
      <c r="A37" s="41" t="s">
        <v>5605</v>
      </c>
      <c r="B37" s="56" t="s">
        <v>5609</v>
      </c>
      <c r="C37" s="96">
        <v>2.4</v>
      </c>
      <c r="D37" s="138">
        <f t="shared" si="0"/>
        <v>10.879999999999999</v>
      </c>
      <c r="E37" s="19" t="s">
        <v>5610</v>
      </c>
      <c r="F37" s="19" t="s">
        <v>21</v>
      </c>
      <c r="G37" s="42" t="s">
        <v>22</v>
      </c>
      <c r="H37" s="19" t="s">
        <v>23</v>
      </c>
      <c r="I37" s="21" t="s">
        <v>5611</v>
      </c>
    </row>
    <row r="38" spans="1:9" s="55" customFormat="1" ht="18" customHeight="1" x14ac:dyDescent="0.25">
      <c r="A38" s="41" t="s">
        <v>5612</v>
      </c>
      <c r="B38" s="56" t="s">
        <v>5613</v>
      </c>
      <c r="C38" s="96">
        <v>3</v>
      </c>
      <c r="D38" s="138">
        <f t="shared" si="0"/>
        <v>11.6</v>
      </c>
      <c r="E38" s="19"/>
      <c r="F38" s="19" t="s">
        <v>21</v>
      </c>
      <c r="G38" s="42" t="s">
        <v>22</v>
      </c>
      <c r="H38" s="19" t="s">
        <v>23</v>
      </c>
      <c r="I38" s="21" t="s">
        <v>5614</v>
      </c>
    </row>
    <row r="39" spans="1:9" s="55" customFormat="1" ht="18" customHeight="1" x14ac:dyDescent="0.25">
      <c r="A39" s="41" t="s">
        <v>549</v>
      </c>
      <c r="B39" s="56" t="s">
        <v>5615</v>
      </c>
      <c r="C39" s="96">
        <v>1.6</v>
      </c>
      <c r="D39" s="138">
        <f t="shared" si="0"/>
        <v>9.92</v>
      </c>
      <c r="E39" s="19" t="s">
        <v>5616</v>
      </c>
      <c r="F39" s="19" t="s">
        <v>21</v>
      </c>
      <c r="G39" s="42" t="s">
        <v>22</v>
      </c>
      <c r="H39" s="19" t="s">
        <v>23</v>
      </c>
      <c r="I39" s="21" t="s">
        <v>5617</v>
      </c>
    </row>
    <row r="40" spans="1:9" s="55" customFormat="1" ht="18" customHeight="1" x14ac:dyDescent="0.25">
      <c r="A40" s="41" t="s">
        <v>549</v>
      </c>
      <c r="B40" s="56" t="s">
        <v>5618</v>
      </c>
      <c r="C40" s="96">
        <v>0.5</v>
      </c>
      <c r="D40" s="138">
        <f t="shared" si="0"/>
        <v>8.6</v>
      </c>
      <c r="E40" s="19" t="s">
        <v>5619</v>
      </c>
      <c r="F40" s="19" t="s">
        <v>21</v>
      </c>
      <c r="G40" s="42" t="s">
        <v>22</v>
      </c>
      <c r="H40" s="19" t="s">
        <v>23</v>
      </c>
      <c r="I40" s="21" t="s">
        <v>5620</v>
      </c>
    </row>
    <row r="41" spans="1:9" s="55" customFormat="1" ht="18" customHeight="1" x14ac:dyDescent="0.25">
      <c r="A41" s="41" t="s">
        <v>549</v>
      </c>
      <c r="B41" s="56" t="s">
        <v>5621</v>
      </c>
      <c r="C41" s="96">
        <v>0.4</v>
      </c>
      <c r="D41" s="138">
        <f t="shared" si="0"/>
        <v>8.48</v>
      </c>
      <c r="E41" s="19" t="s">
        <v>5619</v>
      </c>
      <c r="F41" s="19" t="s">
        <v>5555</v>
      </c>
      <c r="G41" s="42" t="s">
        <v>5556</v>
      </c>
      <c r="H41" s="19" t="s">
        <v>5557</v>
      </c>
      <c r="I41" s="21" t="s">
        <v>5622</v>
      </c>
    </row>
    <row r="42" spans="1:9" s="55" customFormat="1" ht="18" customHeight="1" x14ac:dyDescent="0.25">
      <c r="A42" s="41" t="s">
        <v>549</v>
      </c>
      <c r="B42" s="56" t="s">
        <v>5623</v>
      </c>
      <c r="C42" s="96">
        <v>0.7</v>
      </c>
      <c r="D42" s="138">
        <f t="shared" si="0"/>
        <v>8.84</v>
      </c>
      <c r="E42" s="19" t="s">
        <v>5624</v>
      </c>
      <c r="F42" s="19" t="s">
        <v>21</v>
      </c>
      <c r="G42" s="42" t="s">
        <v>22</v>
      </c>
      <c r="H42" s="19" t="s">
        <v>23</v>
      </c>
      <c r="I42" s="21" t="s">
        <v>5625</v>
      </c>
    </row>
    <row r="43" spans="1:9" s="55" customFormat="1" ht="18" customHeight="1" x14ac:dyDescent="0.25">
      <c r="A43" s="41" t="s">
        <v>549</v>
      </c>
      <c r="B43" s="56" t="s">
        <v>5626</v>
      </c>
      <c r="C43" s="96">
        <v>0.4</v>
      </c>
      <c r="D43" s="138">
        <f t="shared" si="0"/>
        <v>8.48</v>
      </c>
      <c r="E43" s="19" t="s">
        <v>5627</v>
      </c>
      <c r="F43" s="19" t="s">
        <v>5602</v>
      </c>
      <c r="G43" s="75" t="s">
        <v>22</v>
      </c>
      <c r="H43" s="19" t="s">
        <v>5603</v>
      </c>
      <c r="I43" s="21" t="s">
        <v>5628</v>
      </c>
    </row>
    <row r="44" spans="1:9" s="55" customFormat="1" ht="18" customHeight="1" x14ac:dyDescent="0.25">
      <c r="A44" s="41" t="s">
        <v>549</v>
      </c>
      <c r="B44" s="56" t="s">
        <v>5629</v>
      </c>
      <c r="C44" s="96">
        <v>0.81</v>
      </c>
      <c r="D44" s="138">
        <f t="shared" si="0"/>
        <v>8.9719999999999995</v>
      </c>
      <c r="E44" s="19" t="s">
        <v>5630</v>
      </c>
      <c r="F44" s="19" t="s">
        <v>21</v>
      </c>
      <c r="G44" s="42" t="s">
        <v>22</v>
      </c>
      <c r="H44" s="19" t="s">
        <v>23</v>
      </c>
      <c r="I44" s="21" t="s">
        <v>5631</v>
      </c>
    </row>
    <row r="45" spans="1:9" s="55" customFormat="1" ht="18" customHeight="1" x14ac:dyDescent="0.25">
      <c r="A45" s="41" t="s">
        <v>549</v>
      </c>
      <c r="B45" s="56" t="s">
        <v>5632</v>
      </c>
      <c r="C45" s="96">
        <v>0.85</v>
      </c>
      <c r="D45" s="138">
        <f t="shared" si="0"/>
        <v>9.02</v>
      </c>
      <c r="E45" s="19" t="s">
        <v>5633</v>
      </c>
      <c r="F45" s="19" t="s">
        <v>21</v>
      </c>
      <c r="G45" s="42" t="s">
        <v>22</v>
      </c>
      <c r="H45" s="19" t="s">
        <v>23</v>
      </c>
      <c r="I45" s="21" t="s">
        <v>5634</v>
      </c>
    </row>
    <row r="46" spans="1:9" s="55" customFormat="1" ht="18" customHeight="1" x14ac:dyDescent="0.25">
      <c r="A46" s="41" t="s">
        <v>549</v>
      </c>
      <c r="B46" s="56" t="s">
        <v>5635</v>
      </c>
      <c r="C46" s="96">
        <v>0.4</v>
      </c>
      <c r="D46" s="138">
        <f t="shared" si="0"/>
        <v>8.48</v>
      </c>
      <c r="E46" s="19" t="s">
        <v>5636</v>
      </c>
      <c r="F46" s="19" t="s">
        <v>21</v>
      </c>
      <c r="G46" s="42" t="s">
        <v>22</v>
      </c>
      <c r="H46" s="19" t="s">
        <v>23</v>
      </c>
      <c r="I46" s="21" t="s">
        <v>5637</v>
      </c>
    </row>
    <row r="47" spans="1:9" s="55" customFormat="1" ht="18" customHeight="1" x14ac:dyDescent="0.25">
      <c r="A47" s="41" t="s">
        <v>549</v>
      </c>
      <c r="B47" s="56" t="s">
        <v>5638</v>
      </c>
      <c r="C47" s="96">
        <v>0.52</v>
      </c>
      <c r="D47" s="138">
        <f t="shared" si="0"/>
        <v>8.6240000000000006</v>
      </c>
      <c r="E47" s="19" t="s">
        <v>5639</v>
      </c>
      <c r="F47" s="19" t="s">
        <v>21</v>
      </c>
      <c r="G47" s="42" t="s">
        <v>22</v>
      </c>
      <c r="H47" s="19" t="s">
        <v>23</v>
      </c>
      <c r="I47" s="21" t="s">
        <v>5640</v>
      </c>
    </row>
    <row r="48" spans="1:9" s="55" customFormat="1" ht="18" customHeight="1" x14ac:dyDescent="0.25">
      <c r="A48" s="41" t="s">
        <v>549</v>
      </c>
      <c r="B48" s="56" t="s">
        <v>5641</v>
      </c>
      <c r="C48" s="96">
        <v>0.81</v>
      </c>
      <c r="D48" s="138">
        <f t="shared" si="0"/>
        <v>8.9719999999999995</v>
      </c>
      <c r="E48" s="19" t="s">
        <v>5642</v>
      </c>
      <c r="F48" s="19" t="s">
        <v>21</v>
      </c>
      <c r="G48" s="42" t="s">
        <v>22</v>
      </c>
      <c r="H48" s="19" t="s">
        <v>23</v>
      </c>
      <c r="I48" s="21" t="s">
        <v>5643</v>
      </c>
    </row>
    <row r="49" spans="1:9" s="55" customFormat="1" ht="18" customHeight="1" x14ac:dyDescent="0.25">
      <c r="A49" s="41" t="s">
        <v>549</v>
      </c>
      <c r="B49" s="56" t="s">
        <v>5644</v>
      </c>
      <c r="C49" s="96">
        <v>0.7</v>
      </c>
      <c r="D49" s="138">
        <f t="shared" si="0"/>
        <v>8.84</v>
      </c>
      <c r="E49" s="19" t="s">
        <v>5645</v>
      </c>
      <c r="F49" s="19" t="s">
        <v>5602</v>
      </c>
      <c r="G49" s="75" t="s">
        <v>22</v>
      </c>
      <c r="H49" s="19" t="s">
        <v>5603</v>
      </c>
      <c r="I49" s="21" t="s">
        <v>5646</v>
      </c>
    </row>
    <row r="50" spans="1:9" s="55" customFormat="1" ht="18" customHeight="1" x14ac:dyDescent="0.25">
      <c r="A50" s="41" t="s">
        <v>549</v>
      </c>
      <c r="B50" s="56" t="s">
        <v>5647</v>
      </c>
      <c r="C50" s="96">
        <v>1.8</v>
      </c>
      <c r="D50" s="138">
        <f t="shared" si="0"/>
        <v>10.16</v>
      </c>
      <c r="E50" s="19" t="s">
        <v>5648</v>
      </c>
      <c r="F50" s="19" t="s">
        <v>21</v>
      </c>
      <c r="G50" s="42" t="s">
        <v>22</v>
      </c>
      <c r="H50" s="19" t="s">
        <v>23</v>
      </c>
      <c r="I50" s="21" t="s">
        <v>5649</v>
      </c>
    </row>
    <row r="51" spans="1:9" s="55" customFormat="1" ht="18" customHeight="1" x14ac:dyDescent="0.25">
      <c r="A51" s="41" t="s">
        <v>549</v>
      </c>
      <c r="B51" s="56" t="s">
        <v>5650</v>
      </c>
      <c r="C51" s="96">
        <v>0.6</v>
      </c>
      <c r="D51" s="138">
        <f t="shared" si="0"/>
        <v>8.7200000000000006</v>
      </c>
      <c r="E51" s="19" t="s">
        <v>5651</v>
      </c>
      <c r="F51" s="19" t="s">
        <v>21</v>
      </c>
      <c r="G51" s="42" t="s">
        <v>22</v>
      </c>
      <c r="H51" s="19" t="s">
        <v>23</v>
      </c>
      <c r="I51" s="21" t="s">
        <v>5652</v>
      </c>
    </row>
    <row r="52" spans="1:9" s="55" customFormat="1" ht="18" customHeight="1" x14ac:dyDescent="0.25">
      <c r="A52" s="41" t="s">
        <v>549</v>
      </c>
      <c r="B52" s="56" t="s">
        <v>5653</v>
      </c>
      <c r="C52" s="96">
        <v>0.93</v>
      </c>
      <c r="D52" s="138">
        <f t="shared" si="0"/>
        <v>9.1159999999999997</v>
      </c>
      <c r="E52" s="19" t="s">
        <v>5654</v>
      </c>
      <c r="F52" s="19" t="s">
        <v>21</v>
      </c>
      <c r="G52" s="42" t="s">
        <v>22</v>
      </c>
      <c r="H52" s="19" t="s">
        <v>23</v>
      </c>
      <c r="I52" s="21" t="s">
        <v>5655</v>
      </c>
    </row>
    <row r="53" spans="1:9" s="55" customFormat="1" ht="18" customHeight="1" x14ac:dyDescent="0.25">
      <c r="A53" s="41" t="s">
        <v>549</v>
      </c>
      <c r="B53" s="56" t="s">
        <v>5656</v>
      </c>
      <c r="C53" s="96">
        <v>1.1000000000000001</v>
      </c>
      <c r="D53" s="138">
        <f t="shared" si="0"/>
        <v>9.32</v>
      </c>
      <c r="E53" s="19" t="s">
        <v>5654</v>
      </c>
      <c r="F53" s="19" t="s">
        <v>21</v>
      </c>
      <c r="G53" s="42" t="s">
        <v>22</v>
      </c>
      <c r="H53" s="19" t="s">
        <v>23</v>
      </c>
      <c r="I53" s="21" t="s">
        <v>5657</v>
      </c>
    </row>
    <row r="54" spans="1:9" s="55" customFormat="1" ht="18" customHeight="1" x14ac:dyDescent="0.25">
      <c r="A54" s="41" t="s">
        <v>549</v>
      </c>
      <c r="B54" s="56" t="s">
        <v>5658</v>
      </c>
      <c r="C54" s="96">
        <v>0.75</v>
      </c>
      <c r="D54" s="138">
        <f t="shared" si="0"/>
        <v>8.9</v>
      </c>
      <c r="E54" s="19" t="s">
        <v>5659</v>
      </c>
      <c r="F54" s="19" t="s">
        <v>21</v>
      </c>
      <c r="G54" s="42" t="s">
        <v>22</v>
      </c>
      <c r="H54" s="19" t="s">
        <v>23</v>
      </c>
      <c r="I54" s="21" t="s">
        <v>5660</v>
      </c>
    </row>
    <row r="55" spans="1:9" s="55" customFormat="1" ht="18" customHeight="1" x14ac:dyDescent="0.25">
      <c r="A55" s="41" t="s">
        <v>549</v>
      </c>
      <c r="B55" s="56" t="s">
        <v>5661</v>
      </c>
      <c r="C55" s="96">
        <v>0.86</v>
      </c>
      <c r="D55" s="138">
        <f t="shared" si="0"/>
        <v>9.032</v>
      </c>
      <c r="E55" s="19" t="s">
        <v>5662</v>
      </c>
      <c r="F55" s="19" t="s">
        <v>21</v>
      </c>
      <c r="G55" s="42" t="s">
        <v>22</v>
      </c>
      <c r="H55" s="19" t="s">
        <v>23</v>
      </c>
      <c r="I55" s="21" t="s">
        <v>5663</v>
      </c>
    </row>
    <row r="56" spans="1:9" s="55" customFormat="1" ht="18" customHeight="1" x14ac:dyDescent="0.25">
      <c r="A56" s="41" t="s">
        <v>549</v>
      </c>
      <c r="B56" s="56" t="s">
        <v>5664</v>
      </c>
      <c r="C56" s="96">
        <v>1.8</v>
      </c>
      <c r="D56" s="138">
        <f t="shared" si="0"/>
        <v>10.16</v>
      </c>
      <c r="E56" s="19" t="s">
        <v>5665</v>
      </c>
      <c r="F56" s="19" t="s">
        <v>21</v>
      </c>
      <c r="G56" s="42" t="s">
        <v>22</v>
      </c>
      <c r="H56" s="19" t="s">
        <v>23</v>
      </c>
      <c r="I56" s="21" t="s">
        <v>5666</v>
      </c>
    </row>
    <row r="57" spans="1:9" s="55" customFormat="1" ht="18" customHeight="1" x14ac:dyDescent="0.25">
      <c r="A57" s="41" t="s">
        <v>549</v>
      </c>
      <c r="B57" s="56" t="s">
        <v>5667</v>
      </c>
      <c r="C57" s="96">
        <v>0.54</v>
      </c>
      <c r="D57" s="138">
        <f t="shared" si="0"/>
        <v>8.6479999999999997</v>
      </c>
      <c r="E57" s="19" t="s">
        <v>5668</v>
      </c>
      <c r="F57" s="19" t="s">
        <v>5602</v>
      </c>
      <c r="G57" s="75" t="s">
        <v>22</v>
      </c>
      <c r="H57" s="19" t="s">
        <v>5603</v>
      </c>
      <c r="I57" s="21" t="s">
        <v>5669</v>
      </c>
    </row>
    <row r="58" spans="1:9" s="55" customFormat="1" ht="18" customHeight="1" x14ac:dyDescent="0.25">
      <c r="A58" s="41" t="s">
        <v>549</v>
      </c>
      <c r="B58" s="56" t="s">
        <v>5670</v>
      </c>
      <c r="C58" s="96">
        <v>1.26</v>
      </c>
      <c r="D58" s="138">
        <f t="shared" si="0"/>
        <v>9.5120000000000005</v>
      </c>
      <c r="E58" s="19" t="s">
        <v>5671</v>
      </c>
      <c r="F58" s="19" t="s">
        <v>21</v>
      </c>
      <c r="G58" s="42" t="s">
        <v>22</v>
      </c>
      <c r="H58" s="19" t="s">
        <v>23</v>
      </c>
      <c r="I58" s="21" t="s">
        <v>5672</v>
      </c>
    </row>
    <row r="59" spans="1:9" s="55" customFormat="1" ht="18" customHeight="1" x14ac:dyDescent="0.25">
      <c r="A59" s="41" t="s">
        <v>549</v>
      </c>
      <c r="B59" s="56" t="s">
        <v>5673</v>
      </c>
      <c r="C59" s="96">
        <v>0.65</v>
      </c>
      <c r="D59" s="138">
        <f t="shared" si="0"/>
        <v>8.7799999999999994</v>
      </c>
      <c r="E59" s="19" t="s">
        <v>5671</v>
      </c>
      <c r="F59" s="19" t="s">
        <v>5602</v>
      </c>
      <c r="G59" s="75" t="s">
        <v>22</v>
      </c>
      <c r="H59" s="19" t="s">
        <v>5603</v>
      </c>
      <c r="I59" s="21" t="s">
        <v>5674</v>
      </c>
    </row>
    <row r="60" spans="1:9" s="55" customFormat="1" ht="18" customHeight="1" x14ac:dyDescent="0.25">
      <c r="A60" s="41" t="s">
        <v>549</v>
      </c>
      <c r="B60" s="56" t="s">
        <v>5675</v>
      </c>
      <c r="C60" s="96">
        <v>0.85</v>
      </c>
      <c r="D60" s="138">
        <f t="shared" si="0"/>
        <v>9.02</v>
      </c>
      <c r="E60" s="19" t="s">
        <v>5676</v>
      </c>
      <c r="F60" s="19" t="s">
        <v>5602</v>
      </c>
      <c r="G60" s="75" t="s">
        <v>22</v>
      </c>
      <c r="H60" s="19" t="s">
        <v>5603</v>
      </c>
      <c r="I60" s="21" t="s">
        <v>5677</v>
      </c>
    </row>
    <row r="61" spans="1:9" s="55" customFormat="1" ht="18" customHeight="1" x14ac:dyDescent="0.25">
      <c r="A61" s="41" t="s">
        <v>549</v>
      </c>
      <c r="B61" s="56" t="s">
        <v>5678</v>
      </c>
      <c r="C61" s="96">
        <v>0.45</v>
      </c>
      <c r="D61" s="138">
        <f t="shared" si="0"/>
        <v>8.5399999999999991</v>
      </c>
      <c r="E61" s="19" t="s">
        <v>5679</v>
      </c>
      <c r="F61" s="19" t="s">
        <v>5555</v>
      </c>
      <c r="G61" s="42" t="s">
        <v>5556</v>
      </c>
      <c r="H61" s="19" t="s">
        <v>5557</v>
      </c>
      <c r="I61" s="21" t="s">
        <v>5680</v>
      </c>
    </row>
    <row r="62" spans="1:9" s="55" customFormat="1" ht="18" customHeight="1" x14ac:dyDescent="0.25">
      <c r="A62" s="41" t="s">
        <v>549</v>
      </c>
      <c r="B62" s="56" t="s">
        <v>5681</v>
      </c>
      <c r="C62" s="96">
        <v>3.51</v>
      </c>
      <c r="D62" s="138">
        <f t="shared" si="0"/>
        <v>12.212</v>
      </c>
      <c r="E62" s="19" t="s">
        <v>5682</v>
      </c>
      <c r="F62" s="19" t="s">
        <v>21</v>
      </c>
      <c r="G62" s="42" t="s">
        <v>22</v>
      </c>
      <c r="H62" s="19" t="s">
        <v>23</v>
      </c>
      <c r="I62" s="21" t="s">
        <v>5683</v>
      </c>
    </row>
    <row r="63" spans="1:9" s="55" customFormat="1" ht="18" customHeight="1" x14ac:dyDescent="0.25">
      <c r="A63" s="41" t="s">
        <v>549</v>
      </c>
      <c r="B63" s="56" t="s">
        <v>5684</v>
      </c>
      <c r="C63" s="96">
        <v>1.74</v>
      </c>
      <c r="D63" s="138">
        <f t="shared" si="0"/>
        <v>10.088000000000001</v>
      </c>
      <c r="E63" s="19" t="s">
        <v>5685</v>
      </c>
      <c r="F63" s="19" t="s">
        <v>21</v>
      </c>
      <c r="G63" s="42" t="s">
        <v>22</v>
      </c>
      <c r="H63" s="19" t="s">
        <v>23</v>
      </c>
      <c r="I63" s="21" t="s">
        <v>5686</v>
      </c>
    </row>
    <row r="64" spans="1:9" s="55" customFormat="1" ht="18" customHeight="1" x14ac:dyDescent="0.25">
      <c r="A64" s="41" t="s">
        <v>549</v>
      </c>
      <c r="B64" s="56" t="s">
        <v>5687</v>
      </c>
      <c r="C64" s="96">
        <v>0.4</v>
      </c>
      <c r="D64" s="138">
        <f t="shared" si="0"/>
        <v>8.48</v>
      </c>
      <c r="E64" s="19" t="s">
        <v>5688</v>
      </c>
      <c r="F64" s="19" t="s">
        <v>21</v>
      </c>
      <c r="G64" s="42" t="s">
        <v>22</v>
      </c>
      <c r="H64" s="19" t="s">
        <v>23</v>
      </c>
      <c r="I64" s="21" t="s">
        <v>5689</v>
      </c>
    </row>
    <row r="65" spans="1:9" s="55" customFormat="1" ht="18" customHeight="1" x14ac:dyDescent="0.25">
      <c r="A65" s="41" t="s">
        <v>549</v>
      </c>
      <c r="B65" s="56" t="s">
        <v>5690</v>
      </c>
      <c r="C65" s="96">
        <v>0.81</v>
      </c>
      <c r="D65" s="138">
        <f t="shared" si="0"/>
        <v>8.9719999999999995</v>
      </c>
      <c r="E65" s="19" t="s">
        <v>5688</v>
      </c>
      <c r="F65" s="19" t="s">
        <v>5555</v>
      </c>
      <c r="G65" s="42" t="s">
        <v>5556</v>
      </c>
      <c r="H65" s="19" t="s">
        <v>5557</v>
      </c>
      <c r="I65" s="21" t="s">
        <v>5691</v>
      </c>
    </row>
    <row r="66" spans="1:9" s="55" customFormat="1" ht="18" customHeight="1" x14ac:dyDescent="0.25">
      <c r="A66" s="41" t="s">
        <v>549</v>
      </c>
      <c r="B66" s="56" t="s">
        <v>5692</v>
      </c>
      <c r="C66" s="96">
        <v>2.5</v>
      </c>
      <c r="D66" s="138">
        <f t="shared" si="0"/>
        <v>11</v>
      </c>
      <c r="E66" s="19" t="s">
        <v>5693</v>
      </c>
      <c r="F66" s="19" t="s">
        <v>5602</v>
      </c>
      <c r="G66" s="75" t="s">
        <v>22</v>
      </c>
      <c r="H66" s="19" t="s">
        <v>5603</v>
      </c>
      <c r="I66" s="21" t="s">
        <v>5694</v>
      </c>
    </row>
    <row r="67" spans="1:9" s="55" customFormat="1" ht="18" customHeight="1" x14ac:dyDescent="0.25">
      <c r="A67" s="41" t="s">
        <v>549</v>
      </c>
      <c r="B67" s="56" t="s">
        <v>5695</v>
      </c>
      <c r="C67" s="96">
        <v>1.67</v>
      </c>
      <c r="D67" s="138">
        <f t="shared" si="0"/>
        <v>10.004</v>
      </c>
      <c r="E67" s="19" t="s">
        <v>5696</v>
      </c>
      <c r="F67" s="19" t="s">
        <v>21</v>
      </c>
      <c r="G67" s="42" t="s">
        <v>22</v>
      </c>
      <c r="H67" s="19" t="s">
        <v>23</v>
      </c>
      <c r="I67" s="21" t="s">
        <v>5697</v>
      </c>
    </row>
    <row r="68" spans="1:9" s="55" customFormat="1" ht="18" customHeight="1" x14ac:dyDescent="0.25">
      <c r="A68" s="41" t="s">
        <v>549</v>
      </c>
      <c r="B68" s="56" t="s">
        <v>5698</v>
      </c>
      <c r="C68" s="96">
        <v>2.98</v>
      </c>
      <c r="D68" s="138">
        <f t="shared" si="0"/>
        <v>11.576000000000001</v>
      </c>
      <c r="E68" s="19" t="s">
        <v>5699</v>
      </c>
      <c r="F68" s="19" t="s">
        <v>21</v>
      </c>
      <c r="G68" s="42" t="s">
        <v>22</v>
      </c>
      <c r="H68" s="19" t="s">
        <v>23</v>
      </c>
      <c r="I68" s="21" t="s">
        <v>5700</v>
      </c>
    </row>
    <row r="69" spans="1:9" s="55" customFormat="1" ht="18" customHeight="1" x14ac:dyDescent="0.25">
      <c r="A69" s="41" t="s">
        <v>549</v>
      </c>
      <c r="B69" s="56" t="s">
        <v>5701</v>
      </c>
      <c r="C69" s="96">
        <v>0.95</v>
      </c>
      <c r="D69" s="138">
        <f t="shared" ref="D69:D131" si="1">SUM(C69*1.2) + 8</f>
        <v>9.14</v>
      </c>
      <c r="E69" s="19" t="s">
        <v>5702</v>
      </c>
      <c r="F69" s="19" t="s">
        <v>21</v>
      </c>
      <c r="G69" s="42" t="s">
        <v>22</v>
      </c>
      <c r="H69" s="19" t="s">
        <v>23</v>
      </c>
      <c r="I69" s="21" t="s">
        <v>5703</v>
      </c>
    </row>
    <row r="70" spans="1:9" s="55" customFormat="1" ht="18" customHeight="1" x14ac:dyDescent="0.25">
      <c r="A70" s="41" t="s">
        <v>549</v>
      </c>
      <c r="B70" s="56" t="s">
        <v>5704</v>
      </c>
      <c r="C70" s="96">
        <v>2.16</v>
      </c>
      <c r="D70" s="138">
        <f t="shared" si="1"/>
        <v>10.592000000000001</v>
      </c>
      <c r="E70" s="19" t="s">
        <v>5705</v>
      </c>
      <c r="F70" s="19" t="s">
        <v>21</v>
      </c>
      <c r="G70" s="42" t="s">
        <v>22</v>
      </c>
      <c r="H70" s="19" t="s">
        <v>23</v>
      </c>
      <c r="I70" s="21" t="s">
        <v>5706</v>
      </c>
    </row>
    <row r="71" spans="1:9" s="55" customFormat="1" ht="18" customHeight="1" x14ac:dyDescent="0.25">
      <c r="A71" s="41" t="s">
        <v>549</v>
      </c>
      <c r="B71" s="56" t="s">
        <v>5707</v>
      </c>
      <c r="C71" s="96">
        <v>0.99</v>
      </c>
      <c r="D71" s="138">
        <f t="shared" si="1"/>
        <v>9.1880000000000006</v>
      </c>
      <c r="E71" s="19" t="s">
        <v>5708</v>
      </c>
      <c r="F71" s="19" t="s">
        <v>21</v>
      </c>
      <c r="G71" s="42" t="s">
        <v>22</v>
      </c>
      <c r="H71" s="19" t="s">
        <v>23</v>
      </c>
      <c r="I71" s="21" t="s">
        <v>5709</v>
      </c>
    </row>
    <row r="72" spans="1:9" s="55" customFormat="1" ht="18" customHeight="1" x14ac:dyDescent="0.25">
      <c r="A72" s="41" t="s">
        <v>5710</v>
      </c>
      <c r="B72" s="56" t="s">
        <v>5711</v>
      </c>
      <c r="C72" s="96">
        <v>1.48</v>
      </c>
      <c r="D72" s="138">
        <f t="shared" si="1"/>
        <v>9.7759999999999998</v>
      </c>
      <c r="E72" s="19" t="s">
        <v>5712</v>
      </c>
      <c r="F72" s="19" t="s">
        <v>21</v>
      </c>
      <c r="G72" s="42" t="s">
        <v>22</v>
      </c>
      <c r="H72" s="19" t="s">
        <v>23</v>
      </c>
      <c r="I72" s="21" t="s">
        <v>5713</v>
      </c>
    </row>
    <row r="73" spans="1:9" s="55" customFormat="1" ht="18" customHeight="1" x14ac:dyDescent="0.25">
      <c r="A73" s="41" t="s">
        <v>5714</v>
      </c>
      <c r="B73" s="56" t="s">
        <v>5715</v>
      </c>
      <c r="C73" s="96">
        <v>0.59</v>
      </c>
      <c r="D73" s="138">
        <f t="shared" si="1"/>
        <v>8.7080000000000002</v>
      </c>
      <c r="E73" s="19" t="s">
        <v>5716</v>
      </c>
      <c r="F73" s="19" t="s">
        <v>5555</v>
      </c>
      <c r="G73" s="42" t="s">
        <v>5556</v>
      </c>
      <c r="H73" s="19" t="s">
        <v>5557</v>
      </c>
      <c r="I73" s="21" t="s">
        <v>5717</v>
      </c>
    </row>
    <row r="74" spans="1:9" s="55" customFormat="1" ht="18" customHeight="1" x14ac:dyDescent="0.25">
      <c r="A74" s="41" t="s">
        <v>5564</v>
      </c>
      <c r="B74" s="56" t="s">
        <v>5718</v>
      </c>
      <c r="C74" s="96">
        <v>0.63</v>
      </c>
      <c r="D74" s="138">
        <f t="shared" si="1"/>
        <v>8.7560000000000002</v>
      </c>
      <c r="E74" s="19" t="s">
        <v>5719</v>
      </c>
      <c r="F74" s="19" t="s">
        <v>5555</v>
      </c>
      <c r="G74" s="42" t="s">
        <v>5556</v>
      </c>
      <c r="H74" s="19" t="s">
        <v>5557</v>
      </c>
      <c r="I74" s="21" t="s">
        <v>5720</v>
      </c>
    </row>
    <row r="75" spans="1:9" s="55" customFormat="1" ht="18" customHeight="1" x14ac:dyDescent="0.25">
      <c r="A75" s="41" t="s">
        <v>5721</v>
      </c>
      <c r="B75" s="56" t="s">
        <v>5722</v>
      </c>
      <c r="C75" s="96">
        <v>1</v>
      </c>
      <c r="D75" s="138">
        <f t="shared" si="1"/>
        <v>9.1999999999999993</v>
      </c>
      <c r="E75" s="19" t="s">
        <v>5723</v>
      </c>
      <c r="F75" s="19" t="s">
        <v>21</v>
      </c>
      <c r="G75" s="42" t="s">
        <v>22</v>
      </c>
      <c r="H75" s="19" t="s">
        <v>23</v>
      </c>
      <c r="I75" s="21" t="s">
        <v>5724</v>
      </c>
    </row>
    <row r="76" spans="1:9" s="55" customFormat="1" ht="18" customHeight="1" x14ac:dyDescent="0.25">
      <c r="A76" s="41" t="s">
        <v>5725</v>
      </c>
      <c r="B76" s="56" t="s">
        <v>5726</v>
      </c>
      <c r="C76" s="96">
        <v>4.9000000000000004</v>
      </c>
      <c r="D76" s="138">
        <f t="shared" si="1"/>
        <v>13.879999999999999</v>
      </c>
      <c r="E76" s="19" t="s">
        <v>5727</v>
      </c>
      <c r="F76" s="19" t="s">
        <v>21</v>
      </c>
      <c r="G76" s="42" t="s">
        <v>22</v>
      </c>
      <c r="H76" s="19" t="s">
        <v>23</v>
      </c>
      <c r="I76" s="21" t="s">
        <v>5728</v>
      </c>
    </row>
    <row r="77" spans="1:9" s="55" customFormat="1" ht="18" customHeight="1" x14ac:dyDescent="0.25">
      <c r="A77" s="41" t="s">
        <v>3106</v>
      </c>
      <c r="B77" s="56" t="s">
        <v>5729</v>
      </c>
      <c r="C77" s="96">
        <v>0.99</v>
      </c>
      <c r="D77" s="138">
        <f t="shared" si="1"/>
        <v>9.1880000000000006</v>
      </c>
      <c r="E77" s="19" t="s">
        <v>5730</v>
      </c>
      <c r="F77" s="19" t="s">
        <v>21</v>
      </c>
      <c r="G77" s="42" t="s">
        <v>22</v>
      </c>
      <c r="H77" s="19" t="s">
        <v>23</v>
      </c>
      <c r="I77" s="21" t="s">
        <v>5731</v>
      </c>
    </row>
    <row r="78" spans="1:9" s="55" customFormat="1" ht="18" customHeight="1" x14ac:dyDescent="0.25">
      <c r="A78" s="41" t="s">
        <v>3106</v>
      </c>
      <c r="B78" s="56" t="s">
        <v>5732</v>
      </c>
      <c r="C78" s="96">
        <v>1.08</v>
      </c>
      <c r="D78" s="138">
        <f t="shared" si="1"/>
        <v>9.2959999999999994</v>
      </c>
      <c r="E78" s="19" t="s">
        <v>5733</v>
      </c>
      <c r="F78" s="19" t="s">
        <v>21</v>
      </c>
      <c r="G78" s="42" t="s">
        <v>22</v>
      </c>
      <c r="H78" s="19" t="s">
        <v>23</v>
      </c>
      <c r="I78" s="21" t="s">
        <v>5734</v>
      </c>
    </row>
    <row r="79" spans="1:9" s="55" customFormat="1" ht="18" customHeight="1" x14ac:dyDescent="0.25">
      <c r="A79" s="41" t="s">
        <v>3106</v>
      </c>
      <c r="B79" s="56" t="s">
        <v>5735</v>
      </c>
      <c r="C79" s="96">
        <v>4.9000000000000004</v>
      </c>
      <c r="D79" s="138">
        <f t="shared" si="1"/>
        <v>13.879999999999999</v>
      </c>
      <c r="E79" s="19" t="s">
        <v>5736</v>
      </c>
      <c r="F79" s="19" t="s">
        <v>21</v>
      </c>
      <c r="G79" s="42" t="s">
        <v>22</v>
      </c>
      <c r="H79" s="19" t="s">
        <v>23</v>
      </c>
      <c r="I79" s="21" t="s">
        <v>5737</v>
      </c>
    </row>
    <row r="80" spans="1:9" s="55" customFormat="1" ht="18" customHeight="1" x14ac:dyDescent="0.25">
      <c r="A80" s="41" t="s">
        <v>3106</v>
      </c>
      <c r="B80" s="56" t="s">
        <v>5738</v>
      </c>
      <c r="C80" s="96">
        <v>4.0999999999999996</v>
      </c>
      <c r="D80" s="138">
        <f t="shared" si="1"/>
        <v>12.919999999999998</v>
      </c>
      <c r="E80" s="19" t="s">
        <v>5739</v>
      </c>
      <c r="F80" s="19" t="s">
        <v>21</v>
      </c>
      <c r="G80" s="42" t="s">
        <v>22</v>
      </c>
      <c r="H80" s="19" t="s">
        <v>23</v>
      </c>
      <c r="I80" s="21" t="s">
        <v>5740</v>
      </c>
    </row>
    <row r="81" spans="1:9" s="55" customFormat="1" ht="18" customHeight="1" x14ac:dyDescent="0.25">
      <c r="A81" s="41" t="s">
        <v>3106</v>
      </c>
      <c r="B81" s="56" t="s">
        <v>5741</v>
      </c>
      <c r="C81" s="96">
        <v>5</v>
      </c>
      <c r="D81" s="138">
        <f t="shared" si="1"/>
        <v>14</v>
      </c>
      <c r="E81" s="19" t="s">
        <v>5742</v>
      </c>
      <c r="F81" s="19" t="s">
        <v>21</v>
      </c>
      <c r="G81" s="42" t="s">
        <v>22</v>
      </c>
      <c r="H81" s="19" t="s">
        <v>23</v>
      </c>
      <c r="I81" s="21" t="s">
        <v>5743</v>
      </c>
    </row>
    <row r="82" spans="1:9" s="55" customFormat="1" ht="18" customHeight="1" x14ac:dyDescent="0.25">
      <c r="A82" s="41" t="s">
        <v>3106</v>
      </c>
      <c r="B82" s="56" t="s">
        <v>5744</v>
      </c>
      <c r="C82" s="96">
        <v>1.41</v>
      </c>
      <c r="D82" s="138">
        <f t="shared" si="1"/>
        <v>9.6920000000000002</v>
      </c>
      <c r="E82" s="19" t="s">
        <v>5745</v>
      </c>
      <c r="F82" s="19" t="s">
        <v>21</v>
      </c>
      <c r="G82" s="42" t="s">
        <v>22</v>
      </c>
      <c r="H82" s="19" t="s">
        <v>23</v>
      </c>
      <c r="I82" s="21" t="s">
        <v>5746</v>
      </c>
    </row>
    <row r="83" spans="1:9" s="55" customFormat="1" ht="18" customHeight="1" x14ac:dyDescent="0.25">
      <c r="A83" s="41" t="s">
        <v>3106</v>
      </c>
      <c r="B83" s="56" t="s">
        <v>5747</v>
      </c>
      <c r="C83" s="96">
        <v>3.92</v>
      </c>
      <c r="D83" s="138">
        <f t="shared" si="1"/>
        <v>12.704000000000001</v>
      </c>
      <c r="E83" s="19" t="s">
        <v>5748</v>
      </c>
      <c r="F83" s="19" t="s">
        <v>21</v>
      </c>
      <c r="G83" s="42" t="s">
        <v>22</v>
      </c>
      <c r="H83" s="19" t="s">
        <v>23</v>
      </c>
      <c r="I83" s="21" t="s">
        <v>5749</v>
      </c>
    </row>
    <row r="84" spans="1:9" s="55" customFormat="1" ht="18" customHeight="1" x14ac:dyDescent="0.25">
      <c r="A84" s="41" t="s">
        <v>3106</v>
      </c>
      <c r="B84" s="56" t="s">
        <v>5750</v>
      </c>
      <c r="C84" s="96">
        <v>2.6</v>
      </c>
      <c r="D84" s="138">
        <f t="shared" si="1"/>
        <v>11.120000000000001</v>
      </c>
      <c r="E84" s="19" t="s">
        <v>5751</v>
      </c>
      <c r="F84" s="19" t="s">
        <v>21</v>
      </c>
      <c r="G84" s="42" t="s">
        <v>22</v>
      </c>
      <c r="H84" s="19" t="s">
        <v>23</v>
      </c>
      <c r="I84" s="21" t="s">
        <v>5752</v>
      </c>
    </row>
    <row r="85" spans="1:9" s="55" customFormat="1" ht="18" customHeight="1" x14ac:dyDescent="0.25">
      <c r="A85" s="41" t="s">
        <v>3456</v>
      </c>
      <c r="B85" s="56" t="s">
        <v>5753</v>
      </c>
      <c r="C85" s="96">
        <v>2.5299999999999998</v>
      </c>
      <c r="D85" s="138">
        <f t="shared" si="1"/>
        <v>11.036</v>
      </c>
      <c r="E85" s="19" t="s">
        <v>5754</v>
      </c>
      <c r="F85" s="19" t="s">
        <v>21</v>
      </c>
      <c r="G85" s="42" t="s">
        <v>22</v>
      </c>
      <c r="H85" s="19" t="s">
        <v>23</v>
      </c>
      <c r="I85" s="21" t="s">
        <v>5755</v>
      </c>
    </row>
    <row r="86" spans="1:9" s="55" customFormat="1" ht="18" customHeight="1" x14ac:dyDescent="0.25">
      <c r="A86" s="41" t="s">
        <v>3456</v>
      </c>
      <c r="B86" s="56" t="s">
        <v>5756</v>
      </c>
      <c r="C86" s="96">
        <v>5.7</v>
      </c>
      <c r="D86" s="138">
        <f t="shared" si="1"/>
        <v>14.84</v>
      </c>
      <c r="E86" s="19" t="s">
        <v>5757</v>
      </c>
      <c r="F86" s="19" t="s">
        <v>21</v>
      </c>
      <c r="G86" s="42" t="s">
        <v>22</v>
      </c>
      <c r="H86" s="19" t="s">
        <v>23</v>
      </c>
      <c r="I86" s="21" t="s">
        <v>5758</v>
      </c>
    </row>
    <row r="87" spans="1:9" s="55" customFormat="1" ht="18" customHeight="1" x14ac:dyDescent="0.25">
      <c r="A87" s="41" t="s">
        <v>3456</v>
      </c>
      <c r="B87" s="56" t="s">
        <v>5759</v>
      </c>
      <c r="C87" s="96">
        <v>1.67</v>
      </c>
      <c r="D87" s="138">
        <f t="shared" si="1"/>
        <v>10.004</v>
      </c>
      <c r="E87" s="19" t="s">
        <v>5760</v>
      </c>
      <c r="F87" s="19" t="s">
        <v>21</v>
      </c>
      <c r="G87" s="42" t="s">
        <v>22</v>
      </c>
      <c r="H87" s="19" t="s">
        <v>23</v>
      </c>
      <c r="I87" s="21" t="s">
        <v>5761</v>
      </c>
    </row>
    <row r="88" spans="1:9" s="55" customFormat="1" ht="18" customHeight="1" x14ac:dyDescent="0.25">
      <c r="A88" s="41" t="s">
        <v>3456</v>
      </c>
      <c r="B88" s="56" t="s">
        <v>5762</v>
      </c>
      <c r="C88" s="96">
        <v>8.9</v>
      </c>
      <c r="D88" s="138">
        <f t="shared" si="1"/>
        <v>18.68</v>
      </c>
      <c r="E88" s="19">
        <v>6212</v>
      </c>
      <c r="F88" s="19" t="s">
        <v>21</v>
      </c>
      <c r="G88" s="42" t="s">
        <v>22</v>
      </c>
      <c r="H88" s="19" t="s">
        <v>23</v>
      </c>
      <c r="I88" s="21" t="s">
        <v>5763</v>
      </c>
    </row>
    <row r="89" spans="1:9" s="55" customFormat="1" ht="18" customHeight="1" x14ac:dyDescent="0.25">
      <c r="A89" s="41" t="s">
        <v>3456</v>
      </c>
      <c r="B89" s="56" t="s">
        <v>5764</v>
      </c>
      <c r="C89" s="96">
        <v>12.5</v>
      </c>
      <c r="D89" s="138">
        <f>SUM(C89*1.2) + 12</f>
        <v>27</v>
      </c>
      <c r="E89" s="19" t="s">
        <v>5765</v>
      </c>
      <c r="F89" s="19" t="s">
        <v>21</v>
      </c>
      <c r="G89" s="42" t="s">
        <v>22</v>
      </c>
      <c r="H89" s="19" t="s">
        <v>23</v>
      </c>
      <c r="I89" s="21" t="s">
        <v>5766</v>
      </c>
    </row>
    <row r="90" spans="1:9" s="55" customFormat="1" ht="18" customHeight="1" x14ac:dyDescent="0.25">
      <c r="A90" s="41" t="s">
        <v>3456</v>
      </c>
      <c r="B90" s="56" t="s">
        <v>5767</v>
      </c>
      <c r="C90" s="96">
        <v>1.4</v>
      </c>
      <c r="D90" s="138">
        <f t="shared" si="1"/>
        <v>9.68</v>
      </c>
      <c r="E90" s="19" t="s">
        <v>5768</v>
      </c>
      <c r="F90" s="19" t="s">
        <v>21</v>
      </c>
      <c r="G90" s="42" t="s">
        <v>22</v>
      </c>
      <c r="H90" s="19" t="s">
        <v>23</v>
      </c>
      <c r="I90" s="21" t="s">
        <v>5769</v>
      </c>
    </row>
    <row r="91" spans="1:9" s="55" customFormat="1" ht="18" customHeight="1" x14ac:dyDescent="0.25">
      <c r="A91" s="41" t="s">
        <v>5770</v>
      </c>
      <c r="B91" s="56" t="s">
        <v>5771</v>
      </c>
      <c r="C91" s="96">
        <v>3.9</v>
      </c>
      <c r="D91" s="138">
        <f t="shared" si="1"/>
        <v>12.68</v>
      </c>
      <c r="E91" s="19" t="s">
        <v>5772</v>
      </c>
      <c r="F91" s="19" t="s">
        <v>21</v>
      </c>
      <c r="G91" s="42" t="s">
        <v>22</v>
      </c>
      <c r="H91" s="19" t="s">
        <v>23</v>
      </c>
      <c r="I91" s="21" t="s">
        <v>5773</v>
      </c>
    </row>
    <row r="92" spans="1:9" s="55" customFormat="1" ht="18" customHeight="1" x14ac:dyDescent="0.25">
      <c r="A92" s="41" t="s">
        <v>5770</v>
      </c>
      <c r="B92" s="56" t="s">
        <v>5774</v>
      </c>
      <c r="C92" s="96">
        <v>1.26</v>
      </c>
      <c r="D92" s="138">
        <f t="shared" si="1"/>
        <v>9.5120000000000005</v>
      </c>
      <c r="E92" s="19" t="s">
        <v>5775</v>
      </c>
      <c r="F92" s="19" t="s">
        <v>21</v>
      </c>
      <c r="G92" s="42" t="s">
        <v>22</v>
      </c>
      <c r="H92" s="19" t="s">
        <v>23</v>
      </c>
      <c r="I92" s="21" t="s">
        <v>5776</v>
      </c>
    </row>
    <row r="93" spans="1:9" s="55" customFormat="1" ht="18" customHeight="1" x14ac:dyDescent="0.25">
      <c r="A93" s="41" t="s">
        <v>5777</v>
      </c>
      <c r="B93" s="56" t="s">
        <v>5778</v>
      </c>
      <c r="C93" s="96">
        <v>0.81</v>
      </c>
      <c r="D93" s="138">
        <f t="shared" si="1"/>
        <v>8.9719999999999995</v>
      </c>
      <c r="E93" s="19" t="s">
        <v>5779</v>
      </c>
      <c r="F93" s="19" t="s">
        <v>21</v>
      </c>
      <c r="G93" s="42" t="s">
        <v>22</v>
      </c>
      <c r="H93" s="19" t="s">
        <v>23</v>
      </c>
      <c r="I93" s="21" t="s">
        <v>5780</v>
      </c>
    </row>
    <row r="94" spans="1:9" s="55" customFormat="1" ht="18" customHeight="1" x14ac:dyDescent="0.25">
      <c r="A94" s="41" t="s">
        <v>5777</v>
      </c>
      <c r="B94" s="56" t="s">
        <v>5781</v>
      </c>
      <c r="C94" s="96">
        <v>0.45</v>
      </c>
      <c r="D94" s="138">
        <f t="shared" si="1"/>
        <v>8.5399999999999991</v>
      </c>
      <c r="E94" s="19" t="s">
        <v>5782</v>
      </c>
      <c r="F94" s="19" t="s">
        <v>21</v>
      </c>
      <c r="G94" s="42" t="s">
        <v>22</v>
      </c>
      <c r="H94" s="19" t="s">
        <v>23</v>
      </c>
      <c r="I94" s="21" t="s">
        <v>5783</v>
      </c>
    </row>
    <row r="95" spans="1:9" s="55" customFormat="1" ht="18" customHeight="1" x14ac:dyDescent="0.25">
      <c r="A95" s="41" t="s">
        <v>3894</v>
      </c>
      <c r="B95" s="56" t="s">
        <v>5784</v>
      </c>
      <c r="C95" s="96">
        <v>1.22</v>
      </c>
      <c r="D95" s="138">
        <f t="shared" si="1"/>
        <v>9.4640000000000004</v>
      </c>
      <c r="E95" s="19" t="s">
        <v>5785</v>
      </c>
      <c r="F95" s="19" t="s">
        <v>21</v>
      </c>
      <c r="G95" s="42" t="s">
        <v>22</v>
      </c>
      <c r="H95" s="19" t="s">
        <v>23</v>
      </c>
      <c r="I95" s="21" t="s">
        <v>5786</v>
      </c>
    </row>
    <row r="96" spans="1:9" s="55" customFormat="1" ht="18" customHeight="1" x14ac:dyDescent="0.25">
      <c r="A96" s="41" t="s">
        <v>3894</v>
      </c>
      <c r="B96" s="56" t="s">
        <v>5787</v>
      </c>
      <c r="C96" s="96">
        <v>0.55000000000000004</v>
      </c>
      <c r="D96" s="138">
        <f t="shared" si="1"/>
        <v>8.66</v>
      </c>
      <c r="E96" s="19" t="s">
        <v>5785</v>
      </c>
      <c r="F96" s="19" t="s">
        <v>21</v>
      </c>
      <c r="G96" s="42" t="s">
        <v>22</v>
      </c>
      <c r="H96" s="19" t="s">
        <v>23</v>
      </c>
      <c r="I96" s="21" t="s">
        <v>5788</v>
      </c>
    </row>
    <row r="97" spans="1:9" s="55" customFormat="1" ht="18" customHeight="1" x14ac:dyDescent="0.25">
      <c r="A97" s="41" t="s">
        <v>3894</v>
      </c>
      <c r="B97" s="56" t="s">
        <v>5789</v>
      </c>
      <c r="C97" s="96">
        <v>1</v>
      </c>
      <c r="D97" s="138">
        <f t="shared" si="1"/>
        <v>9.1999999999999993</v>
      </c>
      <c r="E97" s="19" t="s">
        <v>5790</v>
      </c>
      <c r="F97" s="19" t="s">
        <v>21</v>
      </c>
      <c r="G97" s="42" t="s">
        <v>22</v>
      </c>
      <c r="H97" s="19" t="s">
        <v>23</v>
      </c>
      <c r="I97" s="21" t="s">
        <v>5791</v>
      </c>
    </row>
    <row r="98" spans="1:9" s="55" customFormat="1" ht="18" customHeight="1" x14ac:dyDescent="0.25">
      <c r="A98" s="41" t="s">
        <v>3894</v>
      </c>
      <c r="B98" s="56" t="s">
        <v>5792</v>
      </c>
      <c r="C98" s="96">
        <v>0.75</v>
      </c>
      <c r="D98" s="138">
        <f t="shared" si="1"/>
        <v>8.9</v>
      </c>
      <c r="E98" s="19" t="s">
        <v>5793</v>
      </c>
      <c r="F98" s="19" t="s">
        <v>21</v>
      </c>
      <c r="G98" s="42" t="s">
        <v>22</v>
      </c>
      <c r="H98" s="19" t="s">
        <v>23</v>
      </c>
      <c r="I98" s="21" t="s">
        <v>5794</v>
      </c>
    </row>
    <row r="99" spans="1:9" s="55" customFormat="1" ht="18" customHeight="1" x14ac:dyDescent="0.25">
      <c r="A99" s="41" t="s">
        <v>1782</v>
      </c>
      <c r="B99" s="56" t="s">
        <v>5795</v>
      </c>
      <c r="C99" s="96">
        <v>0.81</v>
      </c>
      <c r="D99" s="138">
        <f t="shared" si="1"/>
        <v>8.9719999999999995</v>
      </c>
      <c r="E99" s="19" t="s">
        <v>5796</v>
      </c>
      <c r="F99" s="19" t="s">
        <v>21</v>
      </c>
      <c r="G99" s="42" t="s">
        <v>22</v>
      </c>
      <c r="H99" s="19" t="s">
        <v>23</v>
      </c>
      <c r="I99" s="21" t="s">
        <v>5797</v>
      </c>
    </row>
    <row r="100" spans="1:9" s="55" customFormat="1" ht="18" customHeight="1" x14ac:dyDescent="0.25">
      <c r="A100" s="41" t="s">
        <v>1782</v>
      </c>
      <c r="B100" s="56" t="s">
        <v>5798</v>
      </c>
      <c r="C100" s="96">
        <v>1.6</v>
      </c>
      <c r="D100" s="138">
        <f t="shared" si="1"/>
        <v>9.92</v>
      </c>
      <c r="E100" s="19"/>
      <c r="F100" s="19" t="s">
        <v>21</v>
      </c>
      <c r="G100" s="42" t="s">
        <v>22</v>
      </c>
      <c r="H100" s="19" t="s">
        <v>23</v>
      </c>
      <c r="I100" s="21" t="s">
        <v>5799</v>
      </c>
    </row>
    <row r="101" spans="1:9" s="55" customFormat="1" ht="18" customHeight="1" x14ac:dyDescent="0.25">
      <c r="A101" s="41" t="s">
        <v>1782</v>
      </c>
      <c r="B101" s="56" t="s">
        <v>5800</v>
      </c>
      <c r="C101" s="96">
        <v>2.25</v>
      </c>
      <c r="D101" s="138">
        <f t="shared" si="1"/>
        <v>10.7</v>
      </c>
      <c r="E101" s="19"/>
      <c r="F101" s="19" t="s">
        <v>21</v>
      </c>
      <c r="G101" s="42" t="s">
        <v>22</v>
      </c>
      <c r="H101" s="19" t="s">
        <v>23</v>
      </c>
      <c r="I101" s="21" t="s">
        <v>5801</v>
      </c>
    </row>
    <row r="102" spans="1:9" s="55" customFormat="1" ht="18" customHeight="1" x14ac:dyDescent="0.25">
      <c r="A102" s="41" t="s">
        <v>1782</v>
      </c>
      <c r="B102" s="56" t="s">
        <v>5802</v>
      </c>
      <c r="C102" s="96">
        <v>0.93</v>
      </c>
      <c r="D102" s="138">
        <f t="shared" si="1"/>
        <v>9.1159999999999997</v>
      </c>
      <c r="E102" s="19" t="s">
        <v>5803</v>
      </c>
      <c r="F102" s="19" t="s">
        <v>21</v>
      </c>
      <c r="G102" s="42" t="s">
        <v>22</v>
      </c>
      <c r="H102" s="19" t="s">
        <v>23</v>
      </c>
      <c r="I102" s="21" t="s">
        <v>5804</v>
      </c>
    </row>
    <row r="103" spans="1:9" s="55" customFormat="1" ht="18" customHeight="1" x14ac:dyDescent="0.25">
      <c r="A103" s="41" t="s">
        <v>1782</v>
      </c>
      <c r="B103" s="56" t="s">
        <v>5805</v>
      </c>
      <c r="C103" s="96">
        <v>2.8</v>
      </c>
      <c r="D103" s="138">
        <f t="shared" si="1"/>
        <v>11.36</v>
      </c>
      <c r="E103" s="19" t="s">
        <v>5806</v>
      </c>
      <c r="F103" s="19" t="s">
        <v>21</v>
      </c>
      <c r="G103" s="42" t="s">
        <v>22</v>
      </c>
      <c r="H103" s="19" t="s">
        <v>23</v>
      </c>
      <c r="I103" s="21" t="s">
        <v>5807</v>
      </c>
    </row>
    <row r="104" spans="1:9" s="55" customFormat="1" ht="18" customHeight="1" x14ac:dyDescent="0.25">
      <c r="A104" s="41" t="s">
        <v>5808</v>
      </c>
      <c r="B104" s="56" t="s">
        <v>5809</v>
      </c>
      <c r="C104" s="96">
        <v>1.8</v>
      </c>
      <c r="D104" s="138">
        <f t="shared" si="1"/>
        <v>10.16</v>
      </c>
      <c r="E104" s="19" t="s">
        <v>5810</v>
      </c>
      <c r="F104" s="19" t="s">
        <v>21</v>
      </c>
      <c r="G104" s="42" t="s">
        <v>22</v>
      </c>
      <c r="H104" s="19" t="s">
        <v>23</v>
      </c>
      <c r="I104" s="21" t="s">
        <v>5811</v>
      </c>
    </row>
    <row r="105" spans="1:9" s="55" customFormat="1" ht="18" customHeight="1" x14ac:dyDescent="0.25">
      <c r="A105" s="41" t="s">
        <v>5808</v>
      </c>
      <c r="B105" s="56" t="s">
        <v>5812</v>
      </c>
      <c r="C105" s="96">
        <v>1.8</v>
      </c>
      <c r="D105" s="138">
        <f t="shared" si="1"/>
        <v>10.16</v>
      </c>
      <c r="E105" s="19" t="s">
        <v>5813</v>
      </c>
      <c r="F105" s="19" t="s">
        <v>21</v>
      </c>
      <c r="G105" s="42" t="s">
        <v>22</v>
      </c>
      <c r="H105" s="19" t="s">
        <v>23</v>
      </c>
      <c r="I105" s="21" t="s">
        <v>5814</v>
      </c>
    </row>
    <row r="106" spans="1:9" s="1" customFormat="1" ht="18" customHeight="1" x14ac:dyDescent="0.25">
      <c r="A106" s="41" t="s">
        <v>1794</v>
      </c>
      <c r="B106" s="56" t="s">
        <v>5815</v>
      </c>
      <c r="C106" s="96">
        <v>11.9</v>
      </c>
      <c r="D106" s="138">
        <f>SUM(C106*1.2) + 12</f>
        <v>26.28</v>
      </c>
      <c r="E106" s="19" t="s">
        <v>5816</v>
      </c>
      <c r="F106" s="19" t="s">
        <v>21</v>
      </c>
      <c r="G106" s="42" t="s">
        <v>22</v>
      </c>
      <c r="H106" s="19" t="s">
        <v>23</v>
      </c>
      <c r="I106" s="21" t="s">
        <v>5817</v>
      </c>
    </row>
    <row r="107" spans="1:9" s="1" customFormat="1" ht="18" customHeight="1" x14ac:dyDescent="0.25">
      <c r="A107" s="41" t="s">
        <v>4151</v>
      </c>
      <c r="B107" s="56" t="s">
        <v>5818</v>
      </c>
      <c r="C107" s="96">
        <v>4.05</v>
      </c>
      <c r="D107" s="138">
        <f t="shared" si="1"/>
        <v>12.86</v>
      </c>
      <c r="E107" s="19" t="s">
        <v>5819</v>
      </c>
      <c r="F107" s="19" t="s">
        <v>21</v>
      </c>
      <c r="G107" s="42" t="s">
        <v>22</v>
      </c>
      <c r="H107" s="19" t="s">
        <v>23</v>
      </c>
      <c r="I107" s="21" t="s">
        <v>5820</v>
      </c>
    </row>
    <row r="108" spans="1:9" s="1" customFormat="1" ht="18" customHeight="1" x14ac:dyDescent="0.25">
      <c r="A108" s="41" t="s">
        <v>5821</v>
      </c>
      <c r="B108" s="56" t="s">
        <v>5822</v>
      </c>
      <c r="C108" s="96">
        <v>1.75</v>
      </c>
      <c r="D108" s="138">
        <f t="shared" si="1"/>
        <v>10.1</v>
      </c>
      <c r="E108" s="19" t="s">
        <v>5823</v>
      </c>
      <c r="F108" s="19" t="s">
        <v>21</v>
      </c>
      <c r="G108" s="42" t="s">
        <v>22</v>
      </c>
      <c r="H108" s="19" t="s">
        <v>23</v>
      </c>
      <c r="I108" s="21" t="s">
        <v>5824</v>
      </c>
    </row>
    <row r="109" spans="1:9" s="1" customFormat="1" ht="18" customHeight="1" x14ac:dyDescent="0.25">
      <c r="A109" s="41" t="s">
        <v>5825</v>
      </c>
      <c r="B109" s="56" t="s">
        <v>5826</v>
      </c>
      <c r="C109" s="96">
        <v>0.9</v>
      </c>
      <c r="D109" s="138">
        <f t="shared" si="1"/>
        <v>9.08</v>
      </c>
      <c r="E109" s="19" t="s">
        <v>5827</v>
      </c>
      <c r="F109" s="19" t="s">
        <v>21</v>
      </c>
      <c r="G109" s="42" t="s">
        <v>22</v>
      </c>
      <c r="H109" s="19" t="s">
        <v>23</v>
      </c>
      <c r="I109" s="21" t="s">
        <v>5828</v>
      </c>
    </row>
    <row r="110" spans="1:9" s="1" customFormat="1" ht="18" customHeight="1" x14ac:dyDescent="0.25">
      <c r="A110" s="41" t="s">
        <v>5829</v>
      </c>
      <c r="B110" s="56" t="s">
        <v>5830</v>
      </c>
      <c r="C110" s="96">
        <v>1.2</v>
      </c>
      <c r="D110" s="138">
        <f t="shared" si="1"/>
        <v>9.44</v>
      </c>
      <c r="E110" s="19" t="s">
        <v>5831</v>
      </c>
      <c r="F110" s="19" t="s">
        <v>21</v>
      </c>
      <c r="G110" s="42" t="s">
        <v>22</v>
      </c>
      <c r="H110" s="19" t="s">
        <v>23</v>
      </c>
      <c r="I110" s="21" t="s">
        <v>5832</v>
      </c>
    </row>
    <row r="111" spans="1:9" s="1" customFormat="1" ht="18" customHeight="1" x14ac:dyDescent="0.25">
      <c r="A111" s="41" t="s">
        <v>5829</v>
      </c>
      <c r="B111" s="56" t="s">
        <v>5833</v>
      </c>
      <c r="C111" s="96">
        <v>6</v>
      </c>
      <c r="D111" s="138">
        <f>SUM(C111*1.2) + 10</f>
        <v>17.2</v>
      </c>
      <c r="E111" s="19" t="s">
        <v>5834</v>
      </c>
      <c r="F111" s="19" t="s">
        <v>21</v>
      </c>
      <c r="G111" s="42" t="s">
        <v>22</v>
      </c>
      <c r="H111" s="19" t="s">
        <v>23</v>
      </c>
      <c r="I111" s="21" t="s">
        <v>5835</v>
      </c>
    </row>
    <row r="112" spans="1:9" s="1" customFormat="1" ht="18" customHeight="1" x14ac:dyDescent="0.25">
      <c r="A112" s="41" t="s">
        <v>5829</v>
      </c>
      <c r="B112" s="56" t="s">
        <v>5836</v>
      </c>
      <c r="C112" s="96">
        <v>1.89</v>
      </c>
      <c r="D112" s="138">
        <f t="shared" si="1"/>
        <v>10.268000000000001</v>
      </c>
      <c r="E112" s="19" t="s">
        <v>5837</v>
      </c>
      <c r="F112" s="19" t="s">
        <v>21</v>
      </c>
      <c r="G112" s="42" t="s">
        <v>22</v>
      </c>
      <c r="H112" s="19" t="s">
        <v>23</v>
      </c>
      <c r="I112" s="21" t="s">
        <v>5838</v>
      </c>
    </row>
    <row r="113" spans="1:9" s="1" customFormat="1" ht="18" customHeight="1" x14ac:dyDescent="0.25">
      <c r="A113" s="41" t="s">
        <v>5839</v>
      </c>
      <c r="B113" s="56" t="s">
        <v>5840</v>
      </c>
      <c r="C113" s="96">
        <v>4.05</v>
      </c>
      <c r="D113" s="138">
        <f t="shared" si="1"/>
        <v>12.86</v>
      </c>
      <c r="E113" s="19" t="s">
        <v>5841</v>
      </c>
      <c r="F113" s="19" t="s">
        <v>21</v>
      </c>
      <c r="G113" s="42" t="s">
        <v>22</v>
      </c>
      <c r="H113" s="19" t="s">
        <v>23</v>
      </c>
      <c r="I113" s="21" t="s">
        <v>5842</v>
      </c>
    </row>
    <row r="114" spans="1:9" s="1" customFormat="1" ht="18" customHeight="1" x14ac:dyDescent="0.25">
      <c r="A114" s="41" t="s">
        <v>5839</v>
      </c>
      <c r="B114" s="56" t="s">
        <v>5843</v>
      </c>
      <c r="C114" s="96">
        <v>1.2</v>
      </c>
      <c r="D114" s="138">
        <f t="shared" si="1"/>
        <v>9.44</v>
      </c>
      <c r="E114" s="19" t="s">
        <v>5844</v>
      </c>
      <c r="F114" s="19" t="s">
        <v>21</v>
      </c>
      <c r="G114" s="42" t="s">
        <v>22</v>
      </c>
      <c r="H114" s="19" t="s">
        <v>23</v>
      </c>
      <c r="I114" s="21" t="s">
        <v>5845</v>
      </c>
    </row>
    <row r="115" spans="1:9" s="1" customFormat="1" ht="18" customHeight="1" x14ac:dyDescent="0.25">
      <c r="A115" s="41" t="s">
        <v>5846</v>
      </c>
      <c r="B115" s="56" t="s">
        <v>5847</v>
      </c>
      <c r="C115" s="96">
        <v>0.63</v>
      </c>
      <c r="D115" s="138">
        <f t="shared" si="1"/>
        <v>8.7560000000000002</v>
      </c>
      <c r="E115" s="19" t="s">
        <v>5848</v>
      </c>
      <c r="F115" s="19" t="s">
        <v>21</v>
      </c>
      <c r="G115" s="42" t="s">
        <v>22</v>
      </c>
      <c r="H115" s="19" t="s">
        <v>23</v>
      </c>
      <c r="I115" s="21" t="s">
        <v>5849</v>
      </c>
    </row>
    <row r="116" spans="1:9" s="1" customFormat="1" ht="18" customHeight="1" x14ac:dyDescent="0.25">
      <c r="A116" s="41" t="s">
        <v>5846</v>
      </c>
      <c r="B116" s="56" t="s">
        <v>5850</v>
      </c>
      <c r="C116" s="96">
        <v>0.65</v>
      </c>
      <c r="D116" s="138">
        <f t="shared" si="1"/>
        <v>8.7799999999999994</v>
      </c>
      <c r="E116" s="19" t="s">
        <v>5851</v>
      </c>
      <c r="F116" s="19" t="s">
        <v>21</v>
      </c>
      <c r="G116" s="42" t="s">
        <v>22</v>
      </c>
      <c r="H116" s="19" t="s">
        <v>23</v>
      </c>
      <c r="I116" s="21" t="s">
        <v>5852</v>
      </c>
    </row>
    <row r="117" spans="1:9" s="1" customFormat="1" ht="18" customHeight="1" x14ac:dyDescent="0.25">
      <c r="A117" s="41" t="s">
        <v>5846</v>
      </c>
      <c r="B117" s="56" t="s">
        <v>5853</v>
      </c>
      <c r="C117" s="96">
        <v>1.08</v>
      </c>
      <c r="D117" s="138">
        <f t="shared" si="1"/>
        <v>9.2959999999999994</v>
      </c>
      <c r="E117" s="19" t="s">
        <v>5854</v>
      </c>
      <c r="F117" s="19" t="s">
        <v>21</v>
      </c>
      <c r="G117" s="42" t="s">
        <v>22</v>
      </c>
      <c r="H117" s="19" t="s">
        <v>23</v>
      </c>
      <c r="I117" s="21" t="s">
        <v>5855</v>
      </c>
    </row>
    <row r="118" spans="1:9" s="1" customFormat="1" ht="18" customHeight="1" x14ac:dyDescent="0.25">
      <c r="A118" s="41" t="s">
        <v>549</v>
      </c>
      <c r="B118" s="56" t="s">
        <v>5856</v>
      </c>
      <c r="C118" s="96">
        <v>0.45</v>
      </c>
      <c r="D118" s="138">
        <f t="shared" si="1"/>
        <v>8.5399999999999991</v>
      </c>
      <c r="E118" s="19" t="s">
        <v>5857</v>
      </c>
      <c r="F118" s="19" t="s">
        <v>21</v>
      </c>
      <c r="G118" s="42" t="s">
        <v>22</v>
      </c>
      <c r="H118" s="19" t="s">
        <v>23</v>
      </c>
      <c r="I118" s="21" t="s">
        <v>5858</v>
      </c>
    </row>
    <row r="119" spans="1:9" s="1" customFormat="1" ht="18" customHeight="1" x14ac:dyDescent="0.25">
      <c r="A119" s="41" t="s">
        <v>5846</v>
      </c>
      <c r="B119" s="56" t="s">
        <v>5859</v>
      </c>
      <c r="C119" s="96">
        <v>0.45</v>
      </c>
      <c r="D119" s="138">
        <f t="shared" si="1"/>
        <v>8.5399999999999991</v>
      </c>
      <c r="E119" s="19" t="s">
        <v>5857</v>
      </c>
      <c r="F119" s="19" t="s">
        <v>5555</v>
      </c>
      <c r="G119" s="42" t="s">
        <v>5556</v>
      </c>
      <c r="H119" s="19" t="s">
        <v>5557</v>
      </c>
      <c r="I119" s="21" t="s">
        <v>5860</v>
      </c>
    </row>
    <row r="120" spans="1:9" s="1" customFormat="1" ht="18" customHeight="1" x14ac:dyDescent="0.25">
      <c r="A120" s="41" t="s">
        <v>5846</v>
      </c>
      <c r="B120" s="56" t="s">
        <v>5861</v>
      </c>
      <c r="C120" s="96">
        <v>1.01</v>
      </c>
      <c r="D120" s="138">
        <f t="shared" si="1"/>
        <v>9.2119999999999997</v>
      </c>
      <c r="E120" s="19" t="s">
        <v>5862</v>
      </c>
      <c r="F120" s="19" t="s">
        <v>21</v>
      </c>
      <c r="G120" s="42" t="s">
        <v>22</v>
      </c>
      <c r="H120" s="19" t="s">
        <v>23</v>
      </c>
      <c r="I120" s="21" t="s">
        <v>5863</v>
      </c>
    </row>
    <row r="121" spans="1:9" s="1" customFormat="1" ht="18" customHeight="1" x14ac:dyDescent="0.25">
      <c r="A121" s="41" t="s">
        <v>5846</v>
      </c>
      <c r="B121" s="56" t="s">
        <v>5864</v>
      </c>
      <c r="C121" s="96">
        <v>1.1200000000000001</v>
      </c>
      <c r="D121" s="138">
        <f t="shared" si="1"/>
        <v>9.3439999999999994</v>
      </c>
      <c r="E121" s="19" t="s">
        <v>5865</v>
      </c>
      <c r="F121" s="19" t="s">
        <v>5555</v>
      </c>
      <c r="G121" s="42" t="s">
        <v>5556</v>
      </c>
      <c r="H121" s="19" t="s">
        <v>5557</v>
      </c>
      <c r="I121" s="21" t="s">
        <v>5866</v>
      </c>
    </row>
    <row r="122" spans="1:9" s="1" customFormat="1" ht="18" customHeight="1" x14ac:dyDescent="0.25">
      <c r="A122" s="41" t="s">
        <v>5867</v>
      </c>
      <c r="B122" s="56" t="s">
        <v>5868</v>
      </c>
      <c r="C122" s="96">
        <v>0.8</v>
      </c>
      <c r="D122" s="138">
        <f t="shared" si="1"/>
        <v>8.9600000000000009</v>
      </c>
      <c r="E122" s="19" t="s">
        <v>5869</v>
      </c>
      <c r="F122" s="19" t="s">
        <v>5602</v>
      </c>
      <c r="G122" s="75" t="s">
        <v>22</v>
      </c>
      <c r="H122" s="19" t="s">
        <v>5603</v>
      </c>
      <c r="I122" s="21" t="s">
        <v>5870</v>
      </c>
    </row>
    <row r="123" spans="1:9" s="1" customFormat="1" ht="18" customHeight="1" x14ac:dyDescent="0.25">
      <c r="A123" s="41" t="s">
        <v>5867</v>
      </c>
      <c r="B123" s="56" t="s">
        <v>5871</v>
      </c>
      <c r="C123" s="96">
        <v>0.7</v>
      </c>
      <c r="D123" s="138">
        <f t="shared" si="1"/>
        <v>8.84</v>
      </c>
      <c r="E123" s="19"/>
      <c r="F123" s="19" t="s">
        <v>5602</v>
      </c>
      <c r="G123" s="75" t="s">
        <v>22</v>
      </c>
      <c r="H123" s="19" t="s">
        <v>5603</v>
      </c>
      <c r="I123" s="21" t="s">
        <v>5872</v>
      </c>
    </row>
    <row r="124" spans="1:9" s="1" customFormat="1" ht="18" customHeight="1" x14ac:dyDescent="0.25">
      <c r="A124" s="41" t="s">
        <v>4661</v>
      </c>
      <c r="B124" s="56" t="s">
        <v>5873</v>
      </c>
      <c r="C124" s="96">
        <v>2</v>
      </c>
      <c r="D124" s="138">
        <f t="shared" si="1"/>
        <v>10.4</v>
      </c>
      <c r="E124" s="19" t="s">
        <v>5874</v>
      </c>
      <c r="F124" s="19"/>
      <c r="G124" s="42" t="s">
        <v>22</v>
      </c>
      <c r="H124" s="19" t="s">
        <v>328</v>
      </c>
      <c r="I124" s="21" t="s">
        <v>5875</v>
      </c>
    </row>
    <row r="125" spans="1:9" s="1" customFormat="1" ht="18" customHeight="1" x14ac:dyDescent="0.25">
      <c r="A125" s="41" t="s">
        <v>4661</v>
      </c>
      <c r="B125" s="56" t="s">
        <v>5876</v>
      </c>
      <c r="C125" s="96">
        <v>2</v>
      </c>
      <c r="D125" s="138">
        <f t="shared" si="1"/>
        <v>10.4</v>
      </c>
      <c r="E125" s="19" t="s">
        <v>5877</v>
      </c>
      <c r="F125" s="19" t="s">
        <v>21</v>
      </c>
      <c r="G125" s="42" t="s">
        <v>22</v>
      </c>
      <c r="H125" s="19" t="s">
        <v>23</v>
      </c>
      <c r="I125" s="21" t="s">
        <v>5878</v>
      </c>
    </row>
    <row r="126" spans="1:9" s="1" customFormat="1" ht="18" customHeight="1" x14ac:dyDescent="0.25">
      <c r="A126" s="41" t="s">
        <v>5879</v>
      </c>
      <c r="B126" s="56" t="s">
        <v>5880</v>
      </c>
      <c r="C126" s="96">
        <v>4</v>
      </c>
      <c r="D126" s="138">
        <f t="shared" si="1"/>
        <v>12.8</v>
      </c>
      <c r="E126" s="19"/>
      <c r="F126" s="19" t="s">
        <v>21</v>
      </c>
      <c r="G126" s="42" t="s">
        <v>22</v>
      </c>
      <c r="H126" s="19" t="s">
        <v>23</v>
      </c>
      <c r="I126" s="21" t="s">
        <v>5881</v>
      </c>
    </row>
    <row r="127" spans="1:9" s="1" customFormat="1" ht="18" customHeight="1" x14ac:dyDescent="0.25">
      <c r="A127" s="41" t="s">
        <v>5879</v>
      </c>
      <c r="B127" s="56" t="s">
        <v>5882</v>
      </c>
      <c r="C127" s="96">
        <v>8</v>
      </c>
      <c r="D127" s="138">
        <f>SUM(C127*1.2) + 10</f>
        <v>19.600000000000001</v>
      </c>
      <c r="E127" s="19"/>
      <c r="F127" s="19" t="s">
        <v>21</v>
      </c>
      <c r="G127" s="42" t="s">
        <v>22</v>
      </c>
      <c r="H127" s="19" t="s">
        <v>23</v>
      </c>
      <c r="I127" s="21" t="s">
        <v>5883</v>
      </c>
    </row>
    <row r="128" spans="1:9" s="1" customFormat="1" ht="18" customHeight="1" x14ac:dyDescent="0.25">
      <c r="A128" s="41" t="s">
        <v>5879</v>
      </c>
      <c r="B128" s="56" t="s">
        <v>5884</v>
      </c>
      <c r="C128" s="96">
        <v>10</v>
      </c>
      <c r="D128" s="138">
        <f>SUM(C128*1.2) + 12</f>
        <v>24</v>
      </c>
      <c r="E128" s="19"/>
      <c r="F128" s="19" t="s">
        <v>21</v>
      </c>
      <c r="G128" s="42" t="s">
        <v>22</v>
      </c>
      <c r="H128" s="19" t="s">
        <v>23</v>
      </c>
      <c r="I128" s="21" t="s">
        <v>5885</v>
      </c>
    </row>
    <row r="129" spans="1:9" s="1" customFormat="1" ht="18" customHeight="1" x14ac:dyDescent="0.25">
      <c r="A129" s="41" t="s">
        <v>5879</v>
      </c>
      <c r="B129" s="56" t="s">
        <v>5886</v>
      </c>
      <c r="C129" s="96">
        <v>14</v>
      </c>
      <c r="D129" s="138">
        <f t="shared" ref="D129:D130" si="2">SUM(C129*1.2) + 12</f>
        <v>28.8</v>
      </c>
      <c r="E129" s="19"/>
      <c r="F129" s="19" t="s">
        <v>21</v>
      </c>
      <c r="G129" s="42" t="s">
        <v>22</v>
      </c>
      <c r="H129" s="19" t="s">
        <v>23</v>
      </c>
      <c r="I129" s="21" t="s">
        <v>5887</v>
      </c>
    </row>
    <row r="130" spans="1:9" s="1" customFormat="1" ht="18" customHeight="1" x14ac:dyDescent="0.25">
      <c r="A130" s="41" t="s">
        <v>5879</v>
      </c>
      <c r="B130" s="56" t="s">
        <v>5888</v>
      </c>
      <c r="C130" s="96">
        <v>11</v>
      </c>
      <c r="D130" s="138">
        <f t="shared" si="2"/>
        <v>25.2</v>
      </c>
      <c r="E130" s="19"/>
      <c r="F130" s="19" t="s">
        <v>21</v>
      </c>
      <c r="G130" s="42" t="s">
        <v>22</v>
      </c>
      <c r="H130" s="19" t="s">
        <v>23</v>
      </c>
      <c r="I130" s="21" t="s">
        <v>5889</v>
      </c>
    </row>
    <row r="131" spans="1:9" s="1" customFormat="1" ht="18" customHeight="1" x14ac:dyDescent="0.25">
      <c r="A131" s="41" t="s">
        <v>5879</v>
      </c>
      <c r="B131" s="56" t="s">
        <v>5890</v>
      </c>
      <c r="C131" s="96">
        <v>5</v>
      </c>
      <c r="D131" s="138">
        <f t="shared" si="1"/>
        <v>14</v>
      </c>
      <c r="E131" s="19"/>
      <c r="F131" s="19" t="s">
        <v>21</v>
      </c>
      <c r="G131" s="42" t="s">
        <v>22</v>
      </c>
      <c r="H131" s="19" t="s">
        <v>23</v>
      </c>
      <c r="I131" s="21" t="s">
        <v>5891</v>
      </c>
    </row>
    <row r="132" spans="1:9" s="1" customFormat="1" ht="18" customHeight="1" x14ac:dyDescent="0.25">
      <c r="A132" s="41" t="s">
        <v>5879</v>
      </c>
      <c r="B132" s="56" t="s">
        <v>5892</v>
      </c>
      <c r="C132" s="96">
        <v>10</v>
      </c>
      <c r="D132" s="138">
        <f>SUM(C132*1.2) + 12</f>
        <v>24</v>
      </c>
      <c r="E132" s="19"/>
      <c r="F132" s="19" t="s">
        <v>21</v>
      </c>
      <c r="G132" s="42" t="s">
        <v>22</v>
      </c>
      <c r="H132" s="19" t="s">
        <v>23</v>
      </c>
      <c r="I132" s="21" t="s">
        <v>5893</v>
      </c>
    </row>
    <row r="133" spans="1:9" s="1" customFormat="1" ht="18" customHeight="1" x14ac:dyDescent="0.25">
      <c r="A133" s="41" t="s">
        <v>5879</v>
      </c>
      <c r="B133" s="56" t="s">
        <v>5894</v>
      </c>
      <c r="C133" s="96">
        <v>8</v>
      </c>
      <c r="D133" s="138">
        <f>SUM(C133*1.2) + 10</f>
        <v>19.600000000000001</v>
      </c>
      <c r="E133" s="19"/>
      <c r="F133" s="19" t="s">
        <v>21</v>
      </c>
      <c r="G133" s="42" t="s">
        <v>22</v>
      </c>
      <c r="H133" s="19" t="s">
        <v>23</v>
      </c>
      <c r="I133" s="21" t="s">
        <v>5895</v>
      </c>
    </row>
    <row r="134" spans="1:9" s="1" customFormat="1" ht="18" customHeight="1" x14ac:dyDescent="0.25">
      <c r="A134" s="41" t="s">
        <v>5879</v>
      </c>
      <c r="B134" s="56" t="s">
        <v>5896</v>
      </c>
      <c r="C134" s="96">
        <v>8</v>
      </c>
      <c r="D134" s="138">
        <f t="shared" ref="D134:D135" si="3">SUM(C134*1.2) + 10</f>
        <v>19.600000000000001</v>
      </c>
      <c r="E134" s="19"/>
      <c r="F134" s="19" t="s">
        <v>21</v>
      </c>
      <c r="G134" s="42" t="s">
        <v>22</v>
      </c>
      <c r="H134" s="19" t="s">
        <v>23</v>
      </c>
      <c r="I134" s="21" t="s">
        <v>5897</v>
      </c>
    </row>
    <row r="135" spans="1:9" s="1" customFormat="1" ht="18" customHeight="1" x14ac:dyDescent="0.25">
      <c r="A135" s="41" t="s">
        <v>5879</v>
      </c>
      <c r="B135" s="56" t="s">
        <v>5898</v>
      </c>
      <c r="C135" s="96">
        <v>9</v>
      </c>
      <c r="D135" s="138">
        <f t="shared" si="3"/>
        <v>20.799999999999997</v>
      </c>
      <c r="E135" s="19"/>
      <c r="F135" s="19" t="s">
        <v>21</v>
      </c>
      <c r="G135" s="42" t="s">
        <v>22</v>
      </c>
      <c r="H135" s="19" t="s">
        <v>23</v>
      </c>
      <c r="I135" s="21" t="s">
        <v>5899</v>
      </c>
    </row>
    <row r="136" spans="1:9" s="1" customFormat="1" ht="18" customHeight="1" x14ac:dyDescent="0.25">
      <c r="A136" s="41" t="s">
        <v>5879</v>
      </c>
      <c r="B136" s="56" t="s">
        <v>5900</v>
      </c>
      <c r="C136" s="96">
        <v>11</v>
      </c>
      <c r="D136" s="138">
        <f>SUM(C136*1.2) + 12</f>
        <v>25.2</v>
      </c>
      <c r="E136" s="19"/>
      <c r="F136" s="19" t="s">
        <v>21</v>
      </c>
      <c r="G136" s="42" t="s">
        <v>22</v>
      </c>
      <c r="H136" s="19" t="s">
        <v>23</v>
      </c>
      <c r="I136" s="21" t="s">
        <v>5901</v>
      </c>
    </row>
    <row r="137" spans="1:9" s="1" customFormat="1" ht="18" customHeight="1" x14ac:dyDescent="0.25">
      <c r="A137" s="41" t="s">
        <v>5879</v>
      </c>
      <c r="B137" s="56" t="s">
        <v>5902</v>
      </c>
      <c r="C137" s="96">
        <v>8</v>
      </c>
      <c r="D137" s="138">
        <f>SUM(C137*1.2) + 10</f>
        <v>19.600000000000001</v>
      </c>
      <c r="E137" s="19"/>
      <c r="F137" s="19" t="s">
        <v>21</v>
      </c>
      <c r="G137" s="42" t="s">
        <v>22</v>
      </c>
      <c r="H137" s="19" t="s">
        <v>23</v>
      </c>
      <c r="I137" s="21" t="s">
        <v>5903</v>
      </c>
    </row>
  </sheetData>
  <sheetProtection algorithmName="SHA-512" hashValue="/n+GBKWwNq4hcDyVhun4bRdF6ig1Y5EvB90+NBRiPbHNcYH33hxzNTMdj45hKZv/I6UrhKKNgM8fEjwVx4kR3w==" saltValue="pVxBIpfm9SZzfu0ueCB9Cw==" spinCount="100000" sheet="1" formatCells="0" formatColumns="0" formatRows="0" insertColumns="0" insertRows="0" insertHyperlinks="0" deleteColumns="0" deleteRows="0" sort="0" autoFilter="0" pivotTables="0"/>
  <hyperlinks>
    <hyperlink ref="A2" r:id="rId1"/>
  </hyperlinks>
  <pageMargins left="0.7" right="0.7" top="0.75" bottom="0.75" header="0.3" footer="0.3"/>
  <ignoredErrors>
    <ignoredError sqref="D89 D106 D127 D111 D131 D13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F1" sqref="F1"/>
    </sheetView>
  </sheetViews>
  <sheetFormatPr baseColWidth="10" defaultRowHeight="15" x14ac:dyDescent="0.25"/>
  <cols>
    <col min="2" max="2" width="16.5703125" customWidth="1"/>
    <col min="3" max="3" width="11.42578125" hidden="1" customWidth="1"/>
    <col min="5" max="5" width="55.85546875" bestFit="1" customWidth="1"/>
    <col min="6" max="6" width="13.28515625" bestFit="1" customWidth="1"/>
  </cols>
  <sheetData>
    <row r="1" spans="1:10" s="133" customFormat="1" ht="30.75" customHeight="1" x14ac:dyDescent="0.35">
      <c r="A1" s="130" t="s">
        <v>5980</v>
      </c>
      <c r="B1" s="135"/>
      <c r="C1" s="127"/>
      <c r="D1" s="127"/>
      <c r="E1" s="136"/>
      <c r="F1" s="132"/>
      <c r="G1" s="132"/>
      <c r="H1" s="132"/>
    </row>
    <row r="2" spans="1:10" s="55" customFormat="1" ht="18" customHeight="1" x14ac:dyDescent="0.25">
      <c r="A2" s="76" t="s">
        <v>1449</v>
      </c>
      <c r="B2" s="77" t="s">
        <v>1</v>
      </c>
      <c r="C2" s="78" t="s">
        <v>2</v>
      </c>
      <c r="D2" s="78" t="s">
        <v>5978</v>
      </c>
      <c r="E2" s="79" t="s">
        <v>4</v>
      </c>
      <c r="F2" s="80" t="s">
        <v>5</v>
      </c>
      <c r="G2" s="80" t="s">
        <v>5146</v>
      </c>
      <c r="H2" s="80" t="s">
        <v>5147</v>
      </c>
    </row>
    <row r="3" spans="1:10" s="55" customFormat="1" ht="18" customHeight="1" x14ac:dyDescent="0.25">
      <c r="A3" s="15" t="s">
        <v>1451</v>
      </c>
      <c r="B3" s="81" t="s">
        <v>5904</v>
      </c>
      <c r="C3" s="96">
        <v>10</v>
      </c>
      <c r="D3" s="140">
        <f>SUM(C3*1.2) + 10</f>
        <v>22</v>
      </c>
      <c r="E3" s="17" t="s">
        <v>5905</v>
      </c>
      <c r="F3" s="82" t="s">
        <v>21</v>
      </c>
      <c r="G3" s="42" t="s">
        <v>22</v>
      </c>
      <c r="H3" s="83" t="s">
        <v>5906</v>
      </c>
    </row>
    <row r="4" spans="1:10" s="55" customFormat="1" ht="18" customHeight="1" x14ac:dyDescent="0.25">
      <c r="A4" s="15" t="s">
        <v>1451</v>
      </c>
      <c r="B4" s="81" t="s">
        <v>5907</v>
      </c>
      <c r="C4" s="96">
        <v>10</v>
      </c>
      <c r="D4" s="140">
        <f t="shared" ref="D4:D19" si="0">SUM(C4*1.2) + 10</f>
        <v>22</v>
      </c>
      <c r="E4" s="17" t="s">
        <v>5908</v>
      </c>
      <c r="F4" s="82" t="s">
        <v>961</v>
      </c>
      <c r="G4" s="26" t="s">
        <v>22</v>
      </c>
      <c r="H4" s="83" t="s">
        <v>5906</v>
      </c>
    </row>
    <row r="5" spans="1:10" s="55" customFormat="1" ht="18" customHeight="1" x14ac:dyDescent="0.25">
      <c r="A5" s="15" t="s">
        <v>1451</v>
      </c>
      <c r="B5" s="81" t="s">
        <v>5909</v>
      </c>
      <c r="C5" s="96">
        <v>10</v>
      </c>
      <c r="D5" s="140">
        <f t="shared" si="0"/>
        <v>22</v>
      </c>
      <c r="E5" s="17" t="s">
        <v>5910</v>
      </c>
      <c r="F5" s="82" t="s">
        <v>5911</v>
      </c>
      <c r="G5" s="84" t="s">
        <v>22</v>
      </c>
      <c r="H5" s="83" t="s">
        <v>5906</v>
      </c>
    </row>
    <row r="6" spans="1:10" s="55" customFormat="1" ht="18" customHeight="1" x14ac:dyDescent="0.25">
      <c r="A6" s="15" t="s">
        <v>1451</v>
      </c>
      <c r="B6" s="81" t="s">
        <v>5912</v>
      </c>
      <c r="C6" s="96">
        <v>10</v>
      </c>
      <c r="D6" s="140">
        <f t="shared" si="0"/>
        <v>22</v>
      </c>
      <c r="E6" s="17" t="s">
        <v>5913</v>
      </c>
      <c r="F6" s="82" t="s">
        <v>268</v>
      </c>
      <c r="G6" s="85" t="s">
        <v>22</v>
      </c>
      <c r="H6" s="83" t="s">
        <v>5906</v>
      </c>
    </row>
    <row r="7" spans="1:10" s="55" customFormat="1" ht="18" customHeight="1" x14ac:dyDescent="0.25">
      <c r="A7" s="15" t="s">
        <v>1451</v>
      </c>
      <c r="B7" s="81" t="s">
        <v>5914</v>
      </c>
      <c r="C7" s="96">
        <v>10</v>
      </c>
      <c r="D7" s="140">
        <f t="shared" si="0"/>
        <v>22</v>
      </c>
      <c r="E7" s="17" t="s">
        <v>5915</v>
      </c>
      <c r="F7" s="82" t="s">
        <v>307</v>
      </c>
      <c r="G7" s="38" t="s">
        <v>22</v>
      </c>
      <c r="H7" s="83" t="s">
        <v>5906</v>
      </c>
    </row>
    <row r="8" spans="1:10" s="55" customFormat="1" ht="18" customHeight="1" x14ac:dyDescent="0.25">
      <c r="A8" s="15" t="s">
        <v>1451</v>
      </c>
      <c r="B8" s="81" t="s">
        <v>5916</v>
      </c>
      <c r="C8" s="96">
        <v>10</v>
      </c>
      <c r="D8" s="140">
        <f t="shared" si="0"/>
        <v>22</v>
      </c>
      <c r="E8" s="17" t="s">
        <v>5917</v>
      </c>
      <c r="F8" s="82" t="s">
        <v>27</v>
      </c>
      <c r="G8" s="71" t="s">
        <v>22</v>
      </c>
      <c r="H8" s="83" t="s">
        <v>5906</v>
      </c>
    </row>
    <row r="9" spans="1:10" s="55" customFormat="1" ht="18" customHeight="1" x14ac:dyDescent="0.25">
      <c r="A9" s="15" t="s">
        <v>1451</v>
      </c>
      <c r="B9" s="81" t="s">
        <v>5918</v>
      </c>
      <c r="C9" s="96">
        <v>10</v>
      </c>
      <c r="D9" s="140">
        <f t="shared" si="0"/>
        <v>22</v>
      </c>
      <c r="E9" s="17" t="s">
        <v>5919</v>
      </c>
      <c r="F9" s="82" t="s">
        <v>31</v>
      </c>
      <c r="G9" s="27" t="s">
        <v>22</v>
      </c>
      <c r="H9" s="83" t="s">
        <v>5906</v>
      </c>
      <c r="J9"/>
    </row>
    <row r="10" spans="1:10" s="55" customFormat="1" ht="18" customHeight="1" x14ac:dyDescent="0.25">
      <c r="A10" s="15" t="s">
        <v>1451</v>
      </c>
      <c r="B10" s="81" t="s">
        <v>5920</v>
      </c>
      <c r="C10" s="96">
        <v>10</v>
      </c>
      <c r="D10" s="140">
        <f t="shared" si="0"/>
        <v>22</v>
      </c>
      <c r="E10" s="17" t="s">
        <v>5921</v>
      </c>
      <c r="F10" s="82" t="s">
        <v>696</v>
      </c>
      <c r="G10" s="45" t="s">
        <v>22</v>
      </c>
      <c r="H10" s="83" t="s">
        <v>5906</v>
      </c>
    </row>
    <row r="11" spans="1:10" s="55" customFormat="1" ht="18" customHeight="1" x14ac:dyDescent="0.25">
      <c r="A11" s="15" t="s">
        <v>1451</v>
      </c>
      <c r="B11" s="81" t="s">
        <v>5922</v>
      </c>
      <c r="C11" s="96">
        <v>10</v>
      </c>
      <c r="D11" s="140">
        <f t="shared" si="0"/>
        <v>22</v>
      </c>
      <c r="E11" s="17" t="s">
        <v>5923</v>
      </c>
      <c r="F11" s="82" t="s">
        <v>5924</v>
      </c>
      <c r="G11" s="35" t="s">
        <v>22</v>
      </c>
      <c r="H11" s="83" t="s">
        <v>5906</v>
      </c>
    </row>
    <row r="12" spans="1:10" s="55" customFormat="1" ht="18" customHeight="1" x14ac:dyDescent="0.25">
      <c r="A12" s="15" t="s">
        <v>1451</v>
      </c>
      <c r="B12" s="81" t="s">
        <v>5925</v>
      </c>
      <c r="C12" s="96">
        <v>10</v>
      </c>
      <c r="D12" s="140">
        <f t="shared" si="0"/>
        <v>22</v>
      </c>
      <c r="E12" s="17" t="s">
        <v>5926</v>
      </c>
      <c r="F12" s="82" t="s">
        <v>5602</v>
      </c>
      <c r="G12" s="75" t="s">
        <v>22</v>
      </c>
      <c r="H12" s="83" t="s">
        <v>5906</v>
      </c>
    </row>
    <row r="13" spans="1:10" s="55" customFormat="1" ht="18" customHeight="1" x14ac:dyDescent="0.25">
      <c r="A13" s="15" t="s">
        <v>1451</v>
      </c>
      <c r="B13" s="81" t="s">
        <v>5927</v>
      </c>
      <c r="C13" s="96">
        <v>10</v>
      </c>
      <c r="D13" s="140">
        <f t="shared" si="0"/>
        <v>22</v>
      </c>
      <c r="E13" s="17" t="s">
        <v>5928</v>
      </c>
      <c r="F13" s="82" t="s">
        <v>5929</v>
      </c>
      <c r="G13" s="86" t="s">
        <v>22</v>
      </c>
      <c r="H13" s="83" t="s">
        <v>5906</v>
      </c>
    </row>
    <row r="14" spans="1:10" s="55" customFormat="1" ht="18" customHeight="1" x14ac:dyDescent="0.25">
      <c r="A14" s="15" t="s">
        <v>1451</v>
      </c>
      <c r="B14" s="81" t="s">
        <v>5930</v>
      </c>
      <c r="C14" s="96">
        <v>10</v>
      </c>
      <c r="D14" s="140">
        <f t="shared" si="0"/>
        <v>22</v>
      </c>
      <c r="E14" s="17" t="s">
        <v>5931</v>
      </c>
      <c r="F14" s="82" t="s">
        <v>5932</v>
      </c>
      <c r="G14" s="87" t="s">
        <v>22</v>
      </c>
      <c r="H14" s="83" t="s">
        <v>5906</v>
      </c>
    </row>
    <row r="15" spans="1:10" s="55" customFormat="1" ht="18" customHeight="1" x14ac:dyDescent="0.25">
      <c r="A15" s="15" t="s">
        <v>1451</v>
      </c>
      <c r="B15" s="81" t="s">
        <v>5933</v>
      </c>
      <c r="C15" s="96">
        <v>10</v>
      </c>
      <c r="D15" s="140">
        <f t="shared" si="0"/>
        <v>22</v>
      </c>
      <c r="E15" s="17" t="s">
        <v>5934</v>
      </c>
      <c r="F15" s="82" t="s">
        <v>21</v>
      </c>
      <c r="G15" s="42" t="s">
        <v>22</v>
      </c>
      <c r="H15" s="83" t="s">
        <v>5906</v>
      </c>
    </row>
    <row r="16" spans="1:10" s="55" customFormat="1" ht="18" customHeight="1" x14ac:dyDescent="0.25">
      <c r="A16" s="15" t="s">
        <v>1451</v>
      </c>
      <c r="B16" s="81" t="s">
        <v>5935</v>
      </c>
      <c r="C16" s="96">
        <v>10</v>
      </c>
      <c r="D16" s="140">
        <f t="shared" si="0"/>
        <v>22</v>
      </c>
      <c r="E16" s="17" t="s">
        <v>5936</v>
      </c>
      <c r="F16" s="82" t="s">
        <v>307</v>
      </c>
      <c r="G16" s="38" t="s">
        <v>22</v>
      </c>
      <c r="H16" s="83" t="s">
        <v>5906</v>
      </c>
    </row>
    <row r="17" spans="1:8" s="55" customFormat="1" ht="18" customHeight="1" x14ac:dyDescent="0.25">
      <c r="A17" s="15" t="s">
        <v>1451</v>
      </c>
      <c r="B17" s="81" t="s">
        <v>5937</v>
      </c>
      <c r="C17" s="96">
        <v>10</v>
      </c>
      <c r="D17" s="140">
        <f t="shared" si="0"/>
        <v>22</v>
      </c>
      <c r="E17" s="17" t="s">
        <v>5938</v>
      </c>
      <c r="F17" s="82" t="s">
        <v>5939</v>
      </c>
      <c r="G17" s="88" t="s">
        <v>22</v>
      </c>
      <c r="H17" s="83" t="s">
        <v>5906</v>
      </c>
    </row>
    <row r="18" spans="1:8" s="55" customFormat="1" ht="18" customHeight="1" x14ac:dyDescent="0.25">
      <c r="A18" s="15" t="s">
        <v>1451</v>
      </c>
      <c r="B18" s="81" t="s">
        <v>5940</v>
      </c>
      <c r="C18" s="96">
        <v>10</v>
      </c>
      <c r="D18" s="140">
        <f t="shared" si="0"/>
        <v>22</v>
      </c>
      <c r="E18" s="17" t="s">
        <v>5941</v>
      </c>
      <c r="F18" s="82" t="s">
        <v>5929</v>
      </c>
      <c r="G18" s="86" t="s">
        <v>22</v>
      </c>
      <c r="H18" s="83" t="s">
        <v>5906</v>
      </c>
    </row>
    <row r="19" spans="1:8" s="55" customFormat="1" ht="18" customHeight="1" x14ac:dyDescent="0.25">
      <c r="A19" s="15" t="s">
        <v>1451</v>
      </c>
      <c r="B19" s="81" t="s">
        <v>5942</v>
      </c>
      <c r="C19" s="96">
        <v>10</v>
      </c>
      <c r="D19" s="140">
        <f t="shared" si="0"/>
        <v>22</v>
      </c>
      <c r="E19" s="17" t="s">
        <v>5943</v>
      </c>
      <c r="F19" s="82" t="s">
        <v>5944</v>
      </c>
      <c r="G19" s="73"/>
      <c r="H19" s="83" t="s">
        <v>5906</v>
      </c>
    </row>
  </sheetData>
  <sheetProtection algorithmName="SHA-512" hashValue="zN1CF8+ys8t1tJ5UazUOlK7IaIfYx0uJn/hg/uNNZHc1WYezorUnIFhMkhoLhLjWxGLFxnytSAfDrGSfJv8xQA==" saltValue="To8pZ4giVst94+BdojdLWg==" spinCount="100000" sheet="1" formatCells="0" formatColumns="0" formatRows="0" insertColumns="0" insertRows="0" insertHyperlinks="0" deleteColumns="0" deleteRows="0" sort="0" autoFilter="0" pivotTables="0"/>
  <hyperlinks>
    <hyperlink ref="A1"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F1" sqref="F1"/>
    </sheetView>
  </sheetViews>
  <sheetFormatPr baseColWidth="10" defaultRowHeight="15" x14ac:dyDescent="0.25"/>
  <cols>
    <col min="1" max="1" width="13.140625" customWidth="1"/>
    <col min="2" max="2" width="18" customWidth="1"/>
    <col min="3" max="3" width="0.140625" customWidth="1"/>
    <col min="4" max="4" width="9.5703125" customWidth="1"/>
    <col min="5" max="5" width="27.42578125" customWidth="1"/>
    <col min="6" max="6" width="12.28515625" bestFit="1" customWidth="1"/>
    <col min="7" max="7" width="58.7109375" bestFit="1" customWidth="1"/>
    <col min="8" max="8" width="36" customWidth="1"/>
    <col min="9" max="9" width="58.7109375" bestFit="1" customWidth="1"/>
  </cols>
  <sheetData>
    <row r="1" spans="1:9" s="133" customFormat="1" ht="33" customHeight="1" x14ac:dyDescent="0.35">
      <c r="A1" s="130" t="s">
        <v>5980</v>
      </c>
      <c r="C1" s="135"/>
      <c r="D1" s="135"/>
      <c r="E1" s="127"/>
    </row>
    <row r="2" spans="1:9" s="89" customFormat="1" ht="18" customHeight="1" x14ac:dyDescent="0.25">
      <c r="A2" s="8" t="s">
        <v>0</v>
      </c>
      <c r="B2" s="8" t="s">
        <v>1</v>
      </c>
      <c r="C2" s="2" t="s">
        <v>2</v>
      </c>
      <c r="D2" s="2" t="s">
        <v>5978</v>
      </c>
      <c r="E2" s="9" t="s">
        <v>5979</v>
      </c>
      <c r="F2" s="9" t="s">
        <v>5</v>
      </c>
      <c r="G2" s="9" t="s">
        <v>6</v>
      </c>
      <c r="H2" s="9" t="s">
        <v>5147</v>
      </c>
    </row>
    <row r="3" spans="1:9" s="55" customFormat="1" ht="18" customHeight="1" x14ac:dyDescent="0.25">
      <c r="A3" s="41" t="s">
        <v>11</v>
      </c>
      <c r="B3" s="41" t="s">
        <v>5945</v>
      </c>
      <c r="C3" s="96">
        <v>2.9</v>
      </c>
      <c r="D3" s="140">
        <f>SUM(C3*1.2) + 8</f>
        <v>11.48</v>
      </c>
      <c r="E3" s="19" t="s">
        <v>5946</v>
      </c>
      <c r="F3" s="90" t="s">
        <v>5947</v>
      </c>
      <c r="G3" s="21" t="s">
        <v>5948</v>
      </c>
      <c r="H3" s="91" t="s">
        <v>5949</v>
      </c>
    </row>
    <row r="4" spans="1:9" s="55" customFormat="1" ht="18" customHeight="1" x14ac:dyDescent="0.25">
      <c r="A4" s="41" t="s">
        <v>11</v>
      </c>
      <c r="B4" s="41" t="s">
        <v>5950</v>
      </c>
      <c r="C4" s="96">
        <v>3.69</v>
      </c>
      <c r="D4" s="140">
        <f t="shared" ref="D4:D9" si="0">SUM(C4*1.2) + 8</f>
        <v>12.428000000000001</v>
      </c>
      <c r="E4" s="19" t="s">
        <v>5951</v>
      </c>
      <c r="F4" s="92" t="s">
        <v>5944</v>
      </c>
      <c r="G4" s="21" t="s">
        <v>5952</v>
      </c>
      <c r="H4" s="91" t="s">
        <v>5949</v>
      </c>
    </row>
    <row r="5" spans="1:9" s="55" customFormat="1" ht="18" customHeight="1" x14ac:dyDescent="0.25">
      <c r="A5" s="41" t="s">
        <v>11</v>
      </c>
      <c r="B5" s="41" t="s">
        <v>5953</v>
      </c>
      <c r="C5" s="96">
        <v>2.61</v>
      </c>
      <c r="D5" s="140">
        <f t="shared" si="0"/>
        <v>11.132</v>
      </c>
      <c r="E5" s="19" t="s">
        <v>5954</v>
      </c>
      <c r="F5" s="92" t="s">
        <v>5944</v>
      </c>
      <c r="G5" s="21" t="s">
        <v>5955</v>
      </c>
      <c r="H5" s="91" t="s">
        <v>5949</v>
      </c>
    </row>
    <row r="6" spans="1:9" s="55" customFormat="1" ht="18" customHeight="1" x14ac:dyDescent="0.25">
      <c r="A6" s="41" t="s">
        <v>5956</v>
      </c>
      <c r="B6" s="41" t="s">
        <v>5957</v>
      </c>
      <c r="C6" s="96">
        <v>2.0699999999999998</v>
      </c>
      <c r="D6" s="140">
        <f t="shared" si="0"/>
        <v>10.484</v>
      </c>
      <c r="E6" s="19" t="s">
        <v>5958</v>
      </c>
      <c r="F6" s="92" t="s">
        <v>5944</v>
      </c>
      <c r="G6" s="21" t="s">
        <v>5959</v>
      </c>
      <c r="H6" s="91" t="s">
        <v>5960</v>
      </c>
    </row>
    <row r="7" spans="1:9" s="55" customFormat="1" ht="18" customHeight="1" x14ac:dyDescent="0.25">
      <c r="A7" s="41" t="s">
        <v>5956</v>
      </c>
      <c r="B7" s="41" t="s">
        <v>5961</v>
      </c>
      <c r="C7" s="96">
        <v>1.2</v>
      </c>
      <c r="D7" s="140">
        <f t="shared" si="0"/>
        <v>9.44</v>
      </c>
      <c r="E7" s="19" t="s">
        <v>5962</v>
      </c>
      <c r="F7" s="93" t="s">
        <v>36</v>
      </c>
      <c r="G7" s="21" t="s">
        <v>5963</v>
      </c>
      <c r="H7" s="91" t="s">
        <v>5960</v>
      </c>
    </row>
    <row r="8" spans="1:9" s="55" customFormat="1" ht="18" customHeight="1" x14ac:dyDescent="0.25">
      <c r="A8" s="41" t="s">
        <v>5956</v>
      </c>
      <c r="B8" s="41" t="s">
        <v>5964</v>
      </c>
      <c r="C8" s="96">
        <v>1.2</v>
      </c>
      <c r="D8" s="140">
        <f t="shared" si="0"/>
        <v>9.44</v>
      </c>
      <c r="E8" s="19" t="s">
        <v>5965</v>
      </c>
      <c r="F8" s="94" t="s">
        <v>961</v>
      </c>
      <c r="G8" s="21" t="s">
        <v>5966</v>
      </c>
      <c r="H8" s="91" t="s">
        <v>5960</v>
      </c>
    </row>
    <row r="9" spans="1:9" ht="18" customHeight="1" x14ac:dyDescent="0.25">
      <c r="A9" s="41" t="s">
        <v>5956</v>
      </c>
      <c r="B9" s="41" t="s">
        <v>5967</v>
      </c>
      <c r="C9" s="96">
        <v>2.9</v>
      </c>
      <c r="D9" s="140">
        <f t="shared" si="0"/>
        <v>11.48</v>
      </c>
      <c r="E9" s="19" t="s">
        <v>5968</v>
      </c>
      <c r="F9" s="92" t="s">
        <v>5944</v>
      </c>
      <c r="G9" s="21" t="s">
        <v>5969</v>
      </c>
      <c r="H9" s="91" t="s">
        <v>5970</v>
      </c>
      <c r="I9" s="55"/>
    </row>
  </sheetData>
  <sheetProtection algorithmName="SHA-512" hashValue="81SVJou3FlREMz903uyTPks65zYxApM8U9njzW0y3cwVHt7pll7KI/KmD+n7aZkBEOF+exop32DsHh1Yhn4Mhw==" saltValue="s6OVwWajsIfPNMmHh93WSQ==" spinCount="100000" sheet="1" formatCells="0" formatColumns="0" formatRows="0" insertColumns="0" insertRows="0" insertHyperlinks="0" deleteColumns="0" deleteRows="0" sort="0" autoFilter="0" pivotTables="0"/>
  <hyperlinks>
    <hyperlink ref="A1" r:id="rId1"/>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6C2AEA8E9387489D482544168E9ADF" ma:contentTypeVersion="2" ma:contentTypeDescription="Crée un document." ma:contentTypeScope="" ma:versionID="a1164414c0e1c934c3d9997f863434b1">
  <xsd:schema xmlns:xsd="http://www.w3.org/2001/XMLSchema" xmlns:xs="http://www.w3.org/2001/XMLSchema" xmlns:p="http://schemas.microsoft.com/office/2006/metadata/properties" xmlns:ns3="e8a3580c-7c9f-4438-9cf7-b20cae765bf2" targetNamespace="http://schemas.microsoft.com/office/2006/metadata/properties" ma:root="true" ma:fieldsID="83e612002237cce15874565292928ddc" ns3:_="">
    <xsd:import namespace="e8a3580c-7c9f-4438-9cf7-b20cae765bf2"/>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3580c-7c9f-4438-9cf7-b20cae765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AF98B9-6607-44EE-B137-823D6DE65F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a3580c-7c9f-4438-9cf7-b20cae765b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A7AFFD-A388-44A5-AE16-071EFB9D5E47}">
  <ds:schemaRefs>
    <ds:schemaRef ds:uri="http://schemas.microsoft.com/sharepoint/v3/contenttype/forms"/>
  </ds:schemaRefs>
</ds:datastoreItem>
</file>

<file path=customXml/itemProps3.xml><?xml version="1.0" encoding="utf-8"?>
<ds:datastoreItem xmlns:ds="http://schemas.openxmlformats.org/officeDocument/2006/customXml" ds:itemID="{A2D079A8-2670-41F9-B729-36677B4AE1BC}">
  <ds:schemaRefs>
    <ds:schemaRef ds:uri="http://schemas.microsoft.com/office/2006/metadata/properties"/>
    <ds:schemaRef ds:uri="http://purl.org/dc/dcmitype/"/>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e8a3580c-7c9f-4438-9cf7-b20cae765bf2"/>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Jet d'encre Réservoir</vt:lpstr>
      <vt:lpstr>Jet d'encre tête d'impression</vt:lpstr>
      <vt:lpstr>Laser</vt:lpstr>
      <vt:lpstr>Machine à affranchir</vt:lpstr>
      <vt:lpstr>Grand format</vt:lpstr>
      <vt:lpstr>Ruban</vt:lpstr>
      <vt:lpstr>Filament 3D</vt:lpstr>
      <vt:lpstr>Titreuses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Aurélie BENAITIER</dc:creator>
  <cp:lastModifiedBy>nour-eddine benmeridja</cp:lastModifiedBy>
  <dcterms:created xsi:type="dcterms:W3CDTF">2021-01-15T13:58:48Z</dcterms:created>
  <dcterms:modified xsi:type="dcterms:W3CDTF">2021-04-29T15:38:04Z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0x0101001E6C2AEA8E9387489D482544168E9ADF</vt:lpwstr>
  </property>
</Properties>
</file>